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80" activeTab="1"/>
  </bookViews>
  <sheets>
    <sheet name="Zał. nr 2 - wydatki" sheetId="1" r:id="rId1"/>
    <sheet name="Zał nr 1-dochody" sheetId="2" r:id="rId2"/>
  </sheets>
  <definedNames>
    <definedName name="_xlnm.Print_Area" localSheetId="1">'Zał nr 1-dochody'!$A$1:$H$272</definedName>
    <definedName name="_xlnm.Print_Area" localSheetId="0">'Zał. nr 2 - wydatki'!$A$1:$F$105</definedName>
  </definedNames>
  <calcPr fullCalcOnLoad="1"/>
</workbook>
</file>

<file path=xl/sharedStrings.xml><?xml version="1.0" encoding="utf-8"?>
<sst xmlns="http://schemas.openxmlformats.org/spreadsheetml/2006/main" count="472" uniqueCount="273">
  <si>
    <t>w  złotych</t>
  </si>
  <si>
    <t>Dział</t>
  </si>
  <si>
    <t>Rozdział*</t>
  </si>
  <si>
    <t>§</t>
  </si>
  <si>
    <t>Źródło dochodów</t>
  </si>
  <si>
    <t>010</t>
  </si>
  <si>
    <t>ROLNICTWO I ŁOWIECTWO</t>
  </si>
  <si>
    <t>01095</t>
  </si>
  <si>
    <t>Pozostała działalność</t>
  </si>
  <si>
    <t>Wpływy ze sprzedaży składników majątkowych</t>
  </si>
  <si>
    <t>zadań bieżących z zakresu administracji rządowej oraz</t>
  </si>
  <si>
    <t>innych zadań zleconych gminie ustawami</t>
  </si>
  <si>
    <t>Pozostałe odsetki</t>
  </si>
  <si>
    <t>020</t>
  </si>
  <si>
    <t>LEŚNICTWO</t>
  </si>
  <si>
    <t>02001</t>
  </si>
  <si>
    <t>Gospodarka leśna</t>
  </si>
  <si>
    <t>0750</t>
  </si>
  <si>
    <t xml:space="preserve">Dochody z najmu i dzierżawy składników majątkowych Skarbu </t>
  </si>
  <si>
    <t>Państwa, jednostek samorządu terytorialnego lub innych</t>
  </si>
  <si>
    <t xml:space="preserve">jednostek zaliczanych do sektora fiunansów publicznych oraz </t>
  </si>
  <si>
    <t>innych umów o podobnych charakterze</t>
  </si>
  <si>
    <t>TRANSPORT I ŁĄCZNOŚĆ</t>
  </si>
  <si>
    <t>Drogi publiczne gminne</t>
  </si>
  <si>
    <t>O580</t>
  </si>
  <si>
    <t>0690</t>
  </si>
  <si>
    <t>Wpływy z różnych opłat</t>
  </si>
  <si>
    <t>GOSPODARKA MIESZKANIOWA</t>
  </si>
  <si>
    <t>Gospodarka gruntami i nieruchomościami</t>
  </si>
  <si>
    <t>0470</t>
  </si>
  <si>
    <t xml:space="preserve">Wpływy z opłat za zarząd, użytkowanie i użytkowanie </t>
  </si>
  <si>
    <t>wieczyste nieruchomości</t>
  </si>
  <si>
    <t>Dochody z najmu i dzierżawy składników majątkowych Skarbu Państwa</t>
  </si>
  <si>
    <t>jednostek samorządu terytorialnego lub innych jednostek</t>
  </si>
  <si>
    <t>zaliczanych do sektora finansów publicznych oraz innych</t>
  </si>
  <si>
    <t>umów o podobnym charakterze</t>
  </si>
  <si>
    <t>0760</t>
  </si>
  <si>
    <t>Wpływy z tytułu przekształcenia prawa użytkowania wieczystego</t>
  </si>
  <si>
    <t>przysługującego osobom fizycznym w prawo własności</t>
  </si>
  <si>
    <t>0920</t>
  </si>
  <si>
    <t>Dotacje celowe otrzymane z budżetu państwa na realizację</t>
  </si>
  <si>
    <t>DZIAŁALNOŚĆ USŁUGOWA</t>
  </si>
  <si>
    <t>Cmentarze</t>
  </si>
  <si>
    <t xml:space="preserve">Dotacje celowe otrzymane z budżetu państwa na zadania bieżące </t>
  </si>
  <si>
    <t>realizowane przez gminę na podstawie porozumień</t>
  </si>
  <si>
    <t>z organami administracji rządowej</t>
  </si>
  <si>
    <t>ADMINISTRACJA PUBLICZNA</t>
  </si>
  <si>
    <t>Urzędy wojewódzkie</t>
  </si>
  <si>
    <t>Dotacje celowe otrzymane z budżetu państwa na realizację zadań</t>
  </si>
  <si>
    <t>bieżących  z zakresu administracji rządowej oraz innych zadań</t>
  </si>
  <si>
    <t>zleconych gminie ustawami</t>
  </si>
  <si>
    <t>Dochody jst związane z realizacją zadań z zakresu administracji</t>
  </si>
  <si>
    <t>rządowej oraz innych zadań zleconych ustawami</t>
  </si>
  <si>
    <t>Urzędy gmin</t>
  </si>
  <si>
    <t>0970</t>
  </si>
  <si>
    <t>Wpływy z różnych dochodów</t>
  </si>
  <si>
    <t>Wpływy z tytułu pomocy finansowej udzielanej między jednostk.</t>
  </si>
  <si>
    <t>Promocja jednostek samorządu terytorialnego</t>
  </si>
  <si>
    <t>O830</t>
  </si>
  <si>
    <t>Wpływy z usług</t>
  </si>
  <si>
    <t>O960</t>
  </si>
  <si>
    <t>URZĘDY NACZELNYCH ORGANÓW WŁADZY</t>
  </si>
  <si>
    <t>OBRONA NARODOWA</t>
  </si>
  <si>
    <t>Pozostałe wydatki obronne</t>
  </si>
  <si>
    <t>BEZPIECZEŃSTWO PUBLICZNE I OCHRONA P/POŻAROWA</t>
  </si>
  <si>
    <t>Ochotnicze straże pożarne</t>
  </si>
  <si>
    <t>Środki na dofinansowanie własnych zadań bieżących gmin</t>
  </si>
  <si>
    <t>(związków gmin), powiatów (związków powiatów),</t>
  </si>
  <si>
    <t>samorządów województw, pozyskane z innych źródeł</t>
  </si>
  <si>
    <t>Obrona cywilna</t>
  </si>
  <si>
    <t>Straż miejska</t>
  </si>
  <si>
    <t>0570</t>
  </si>
  <si>
    <t>Grzywny, mandaty i inne kary pieniężne od osób fizycznych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</si>
  <si>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</si>
  <si>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</si>
  <si>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</si>
  <si>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</si>
  <si>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0350</t>
  </si>
  <si>
    <t>0910</t>
  </si>
  <si>
    <t>Odsetki od nieterminowych wpłat z tytułu podatków i opłat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</si>
  <si>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</si>
  <si>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</si>
  <si>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</si>
  <si>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</si>
  <si>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</si>
  <si>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</si>
  <si>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</si>
  <si>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</si>
  <si>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</si>
  <si>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</si>
  <si>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Rekompensatry utraconych dochodów w podatkach i opłatach lokalnych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</si>
  <si>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</si>
  <si>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</si>
  <si>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</si>
  <si>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</si>
  <si>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</si>
  <si>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</si>
  <si>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0410</t>
  </si>
  <si>
    <t>Wpływy z opłaty skarbowej</t>
  </si>
  <si>
    <t>0460</t>
  </si>
  <si>
    <t>Wpływy z opłaty eksploatacyjnej</t>
  </si>
  <si>
    <t>0480</t>
  </si>
  <si>
    <t>Wpływy z opłat  za wydawanie zezwoleń na sprzedaż alkoholu</t>
  </si>
  <si>
    <t>0590</t>
  </si>
  <si>
    <t>Wpływy  z opłat za koncesje i licencje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</si>
  <si>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</si>
  <si>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</si>
  <si>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</si>
  <si>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</si>
  <si>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</si>
  <si>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</t>
  </si>
  <si>
    <t>Subwencje ogólne z budżetu państwa</t>
  </si>
  <si>
    <t>Część równoważąca subwencji ogolnej</t>
  </si>
  <si>
    <t>OŚWIATA I WYCHOWANIE</t>
  </si>
  <si>
    <t>Szkoły Podstawowe</t>
  </si>
  <si>
    <t>Skarbu Państwa, jednostek samorządu terytorialnego lub</t>
  </si>
  <si>
    <t>innych jednostek zaliczanych do sektora finansów publicznych</t>
  </si>
  <si>
    <t>oraz innych umów o podobnych charakterze</t>
  </si>
  <si>
    <t>0870</t>
  </si>
  <si>
    <t>własnych zadań biezących gmin</t>
  </si>
  <si>
    <t>Przedszkola</t>
  </si>
  <si>
    <t>Gimnazja</t>
  </si>
  <si>
    <t>Wpływy z róznych dochodów</t>
  </si>
  <si>
    <t>Dowożenie uczniów</t>
  </si>
  <si>
    <t>0830</t>
  </si>
  <si>
    <t>POMOC SPOŁECZNA</t>
  </si>
  <si>
    <t>Domy pomocy społecznej</t>
  </si>
  <si>
    <t>O970</t>
  </si>
  <si>
    <t xml:space="preserve">Świadczenia rodzinne, zaliczka alimentacyjna oraz składki </t>
  </si>
  <si>
    <t>na ubezpieczenia emerytalne i rentowe z ubezpieczenia społecznego</t>
  </si>
  <si>
    <t>Składki na ubezpieczenia zdrowotne opłacane za osoby pobierające</t>
  </si>
  <si>
    <t>Zasiłki i pomoc w naturze oraz składki na ubezpieczenia</t>
  </si>
  <si>
    <t>emerytalne i rentowe</t>
  </si>
  <si>
    <t>Dotace celowe otrzymane z budżetu państwa na realizację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</si>
  <si>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</si>
  <si>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</si>
  <si>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</si>
  <si>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</si>
  <si>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</si>
  <si>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Gospodarka odpadami</t>
  </si>
  <si>
    <t>Wpływy i wydatki związane z gromadzeniem środków</t>
  </si>
  <si>
    <t>z opłat produktowych</t>
  </si>
  <si>
    <t>0400</t>
  </si>
  <si>
    <t>Wpływy z opłaty produktowej</t>
  </si>
  <si>
    <t>KULTURA I OCHRONA DZIEDZICTWA NARODOWEGO</t>
  </si>
  <si>
    <t>Domy i ośrodki kultury, świetlice i kluby</t>
  </si>
  <si>
    <t>Ochrona zabytków i opieka nad zabytkami</t>
  </si>
  <si>
    <t>inwestycji i zakupów inwestycyjnych własnych gmin</t>
  </si>
  <si>
    <t>KULTURA FIZYCZNA I SPORT</t>
  </si>
  <si>
    <t>Instytucje kultury fizycznej</t>
  </si>
  <si>
    <t>Dotacje otrzymane z funduszy celowych na realizację zadań</t>
  </si>
  <si>
    <t>bieżacych jednostek sektora finansów publicznych</t>
  </si>
  <si>
    <t>dochody bieżące</t>
  </si>
  <si>
    <t>dochody majątkowe</t>
  </si>
  <si>
    <t>DOCHODY OGÓŁEM</t>
  </si>
  <si>
    <t>Plan po zmianach</t>
  </si>
  <si>
    <t>6:5 %</t>
  </si>
  <si>
    <t>Dochody z najmu i dzierżawy składników majątkowych</t>
  </si>
  <si>
    <t>Wpływy ze sprzedaży wyrobów</t>
  </si>
  <si>
    <t>Zał. Nr 2</t>
  </si>
  <si>
    <t>O1010</t>
  </si>
  <si>
    <t>Infrastruktura wodociągowa i sanitacyjna wsi</t>
  </si>
  <si>
    <t>O1030</t>
  </si>
  <si>
    <t>Izby rolnicze</t>
  </si>
  <si>
    <t>O1095</t>
  </si>
  <si>
    <t>Drogi publiczne powiatowe</t>
  </si>
  <si>
    <t>Plany zagospodarowania przestrzennego</t>
  </si>
  <si>
    <t>Opracowania geodezyjne i kartograficzne</t>
  </si>
  <si>
    <t>Rady gmin</t>
  </si>
  <si>
    <t>Działalność informacyjna i kulturalna prowadzona za granicą</t>
  </si>
  <si>
    <t>PAŃSTWOWEJ, KONTROLI I OCHRONY PRAWA</t>
  </si>
  <si>
    <t>ORAZ SĄDOWNICTWA</t>
  </si>
  <si>
    <t>Pobór podatków, opłat i niepodatkowych należności budżetowych</t>
  </si>
  <si>
    <t>OBSŁUGA DŁUGU PUBLICZNEGO</t>
  </si>
  <si>
    <t>Obsługa papierów wartościowych, kredytów i pożyczek</t>
  </si>
  <si>
    <t>jednosatek samorządu terytorialnego</t>
  </si>
  <si>
    <t>Rozliczenia z tytułu poręczeń, i gwarancji udzielonych przez Skarb</t>
  </si>
  <si>
    <t>Państwa lub jednostkę samorządu terytorialnego</t>
  </si>
  <si>
    <t>Rezerwy ogólne i celowe</t>
  </si>
  <si>
    <t>Oddziały przedszkolne w szkołach podstawowych</t>
  </si>
  <si>
    <t>Dokształcanie i doskonalenie nauczycieli</t>
  </si>
  <si>
    <t>OCHRONA ZDROWIA</t>
  </si>
  <si>
    <t>Przeciwdziałanie alkoholizmowi</t>
  </si>
  <si>
    <t>Dodatki mieszkaniowe</t>
  </si>
  <si>
    <t>Świetlice szkolne</t>
  </si>
  <si>
    <t>Kolonie i obozy oraz inne formy wypoczynku dzieci</t>
  </si>
  <si>
    <t>i młodzieży szkolnej, a także szkolenia młodzieży</t>
  </si>
  <si>
    <t>Gospodarka ściekowa i ochrona wód</t>
  </si>
  <si>
    <t>Oczyszczanie miast i wsi</t>
  </si>
  <si>
    <t>Utrzymanie zieleni w miastach i gminach</t>
  </si>
  <si>
    <t>Oświetlenie ulic, placów i dróg</t>
  </si>
  <si>
    <t>Biblioteki</t>
  </si>
  <si>
    <t>Obiekty sportowe</t>
  </si>
  <si>
    <t>Zadania w zakresie kultury fizycznej i sportu</t>
  </si>
  <si>
    <t>WYDATKI OGÓŁEM</t>
  </si>
  <si>
    <t>Drogi publiczne wojewódzkie</t>
  </si>
  <si>
    <t>Infrastruktura telekomunikacyjna</t>
  </si>
  <si>
    <t>Urzędy naczelnych organów władzy państwowej, kontroli</t>
  </si>
  <si>
    <t>i ochrony prawa</t>
  </si>
  <si>
    <t>Komendy powiatowe Policji</t>
  </si>
  <si>
    <t>Komendy powiatowe Państwowej Straży Pożarnej</t>
  </si>
  <si>
    <t>Zarządzanie kryzysowe</t>
  </si>
  <si>
    <t>Stołówki szkolne</t>
  </si>
  <si>
    <t>niektóre świadczenia z pomocy społecznej, niektóre świadczenia</t>
  </si>
  <si>
    <t>rodzinne oraz za osoby uczestniczące w zajęciach integracji</t>
  </si>
  <si>
    <t>społecznej</t>
  </si>
  <si>
    <t>Zakłady gospodarki komunalnej</t>
  </si>
  <si>
    <t>O770</t>
  </si>
  <si>
    <t>Wpływy z tytułu odpłatnego nabycia prawa własności</t>
  </si>
  <si>
    <t>oraz prawa użytkowania wieczystego nieruchomości</t>
  </si>
  <si>
    <t>Grzywny i inne kary pieniężne od osób prawnych i innych</t>
  </si>
  <si>
    <t>jednostek organizacyjnych</t>
  </si>
  <si>
    <t>O750</t>
  </si>
  <si>
    <t>O840</t>
  </si>
  <si>
    <t>Otrzymane spadki, zapisy i darowizny w postaci pieniężnej</t>
  </si>
  <si>
    <t>Urzędy naczelnych organów władzy państwowej,</t>
  </si>
  <si>
    <t>kontroli i ochrony prawa</t>
  </si>
  <si>
    <t>BEZPIECZEŃSTWO PUBLICZNE I OCHRONA P/POŻ.</t>
  </si>
  <si>
    <t xml:space="preserve">DOCHODY OD OSÓB PRAWNYCH, OD OSÓB FIZYCZNYCH </t>
  </si>
  <si>
    <t>I OD INNYCH JEDNOSTEK NIEPOSIADAJĄCYCH</t>
  </si>
  <si>
    <t xml:space="preserve">OSOBOWOŚCI PRAWNEJ ORAZ WYDATKI </t>
  </si>
  <si>
    <t>ZWIĄZANE Z ICH POBOREM</t>
  </si>
  <si>
    <t xml:space="preserve">Podatek od działalności gospodarczej osób fizycznych </t>
  </si>
  <si>
    <t>opłacany w formie karty podatkowej</t>
  </si>
  <si>
    <t>Wpływy z podatku rolnego, podatku leśnego, podatku</t>
  </si>
  <si>
    <t xml:space="preserve">, </t>
  </si>
  <si>
    <t>od czynności cywilnoprawnych, podatków i opłat</t>
  </si>
  <si>
    <t>lokalnych od osób prawnych i innych jed, organizacyjnych</t>
  </si>
  <si>
    <t>O690</t>
  </si>
  <si>
    <t xml:space="preserve">Wpływy z podatku rolnego, podatku leśnego, </t>
  </si>
  <si>
    <t>podatku od spadku i darowizn, podatku od czynności</t>
  </si>
  <si>
    <t>cywilnoprawnych, oraz podatków i opłat lokalnych</t>
  </si>
  <si>
    <t>od osób fizycznych</t>
  </si>
  <si>
    <t xml:space="preserve">Wpływy z innych opłat stanowiących dochody </t>
  </si>
  <si>
    <t>jednostek samorządu terytorialnego na podstawie</t>
  </si>
  <si>
    <t>ustaw</t>
  </si>
  <si>
    <t>O490</t>
  </si>
  <si>
    <t>Wpływy z innych lokalnych opłat pobieranych przez</t>
  </si>
  <si>
    <t>jednostki samorządu terytorialnego na podstawie</t>
  </si>
  <si>
    <t>odrębnych ustaw</t>
  </si>
  <si>
    <t>Udziały gmin w podatkach stanowiacych dochód</t>
  </si>
  <si>
    <t xml:space="preserve">budżetu państwa </t>
  </si>
  <si>
    <t>Różne rozliczenia finansowe</t>
  </si>
  <si>
    <t>Grzywny i inne kary pieniężne od osób prawnych</t>
  </si>
  <si>
    <t>i innych jednostek organizacyjnych</t>
  </si>
  <si>
    <t xml:space="preserve">Świadczenia rodzinne, zaliczka alimentacyjna oraz </t>
  </si>
  <si>
    <t>składki na ubezpieczenia emerytalne i rentowe</t>
  </si>
  <si>
    <t>z ubezpieczenia społecznego</t>
  </si>
  <si>
    <t>Dochody jednostek samorządu terytorialnego związane</t>
  </si>
  <si>
    <t xml:space="preserve">z realizacją zadań z zakresu administracji rządowej oraz </t>
  </si>
  <si>
    <t>innych zadań zleconych ustawami</t>
  </si>
  <si>
    <t xml:space="preserve">Składki na ubezpieczenia zdrowotne opłacane </t>
  </si>
  <si>
    <t xml:space="preserve">za osoby pobierające niektóre świadczenia </t>
  </si>
  <si>
    <t>z pomocy społecznej, niektóre świadczenia rodzinne</t>
  </si>
  <si>
    <t>oraz za osoby uczestniczące w zajęciach centrum</t>
  </si>
  <si>
    <t>integracji społecznej</t>
  </si>
  <si>
    <t>samorządu terytorialnego na dofinansowanie własnych</t>
  </si>
  <si>
    <t xml:space="preserve">zadań bieżących                        </t>
  </si>
  <si>
    <t>Realizacja wydatków budżetowych za 2009 rok wg działów i rozdziałów klasyfikacji budżetowej</t>
  </si>
  <si>
    <t>Wykonanie za 2009 rok</t>
  </si>
  <si>
    <t>Wybory do Parlamentu Europejskiego</t>
  </si>
  <si>
    <t>Pozostała działalnośc</t>
  </si>
  <si>
    <t>Usuwanie skutków klęsk żywiołowych</t>
  </si>
  <si>
    <t>Realizacja dochodów za 2009 rok wg źródeł</t>
  </si>
  <si>
    <t>Promocja jednostek samorzadu terytorialnego</t>
  </si>
  <si>
    <t>realizowane przez gminę na podstawie porozumień z organami</t>
  </si>
  <si>
    <t>administracji rządowej</t>
  </si>
  <si>
    <t>O900</t>
  </si>
  <si>
    <t xml:space="preserve">Odsetki od dotacji wykorzystanych niezgodnie </t>
  </si>
  <si>
    <t>z przeznaczeniem lub pobranych w nadmiernej wysokości</t>
  </si>
  <si>
    <t>Wpływy ze zwrotów dotacji wykorzystanych niezgodnie</t>
  </si>
  <si>
    <t>Wpływy do wyjaśnienia</t>
  </si>
  <si>
    <t>Należności wymagalne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</si>
</sst>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0.000%"/>
    <numFmt numFmtId="171" formatCode="#,##0.000"/>
    <numFmt numFmtId="172" formatCode="#,##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#,##0.00000"/>
    <numFmt numFmtId="178" formatCode="_-* #,##0.0000\ _z_ł_-;\-* #,##0.0000\ _z_ł_-;_-* &quot;-&quot;??\ _z_ł_-;_-@_-"/>
    <numFmt numFmtId="179" formatCode="_-* #,##0.00000\ _z_ł_-;\-* #,##0.00000\ _z_ł_-;_-* &quot;-&quot;??\ _z_ł_-;_-@_-"/>
  </numFmts>
  <fonts count="6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Arial CE"/>
      <family val="0"/>
    </font>
    <font>
      <b/>
      <sz val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i/>
      <sz val="11"/>
      <name val="Times New Roman"/>
      <family val="1"/>
    </font>
    <font>
      <sz val="11"/>
      <name val="Arial CE"/>
      <family val="0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9" fontId="4" fillId="33" borderId="11" xfId="54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 quotePrefix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 quotePrefix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 quotePrefix="1">
      <alignment horizontal="center" vertical="center"/>
    </xf>
    <xf numFmtId="0" fontId="3" fillId="0" borderId="29" xfId="0" applyFont="1" applyBorder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Border="1" applyAlignment="1" quotePrefix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1" xfId="0" applyFont="1" applyBorder="1" applyAlignment="1" quotePrefix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3" fillId="0" borderId="25" xfId="0" applyFont="1" applyBorder="1" applyAlignment="1" quotePrefix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 quotePrefix="1">
      <alignment horizontal="center" vertical="center"/>
    </xf>
    <xf numFmtId="0" fontId="11" fillId="0" borderId="23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4" fontId="4" fillId="0" borderId="43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 vertical="center"/>
    </xf>
    <xf numFmtId="4" fontId="11" fillId="0" borderId="42" xfId="0" applyNumberFormat="1" applyFont="1" applyBorder="1" applyAlignment="1">
      <alignment vertical="center"/>
    </xf>
    <xf numFmtId="4" fontId="11" fillId="0" borderId="29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42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41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7" fillId="0" borderId="29" xfId="0" applyFont="1" applyBorder="1" applyAlignment="1">
      <alignment vertical="center"/>
    </xf>
    <xf numFmtId="0" fontId="12" fillId="34" borderId="0" xfId="0" applyFont="1" applyFill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vertical="center"/>
    </xf>
    <xf numFmtId="4" fontId="3" fillId="35" borderId="46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4" fontId="3" fillId="35" borderId="15" xfId="0" applyNumberFormat="1" applyFont="1" applyFill="1" applyBorder="1" applyAlignment="1">
      <alignment vertical="center"/>
    </xf>
    <xf numFmtId="168" fontId="3" fillId="35" borderId="47" xfId="54" applyNumberFormat="1" applyFont="1" applyFill="1" applyBorder="1" applyAlignment="1">
      <alignment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vertical="center"/>
    </xf>
    <xf numFmtId="4" fontId="3" fillId="35" borderId="17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4" fontId="3" fillId="35" borderId="23" xfId="0" applyNumberFormat="1" applyFont="1" applyFill="1" applyBorder="1" applyAlignment="1">
      <alignment vertical="center"/>
    </xf>
    <xf numFmtId="4" fontId="3" fillId="35" borderId="42" xfId="0" applyNumberFormat="1" applyFont="1" applyFill="1" applyBorder="1" applyAlignment="1">
      <alignment vertical="center"/>
    </xf>
    <xf numFmtId="0" fontId="3" fillId="35" borderId="32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vertical="center"/>
    </xf>
    <xf numFmtId="4" fontId="3" fillId="35" borderId="48" xfId="0" applyNumberFormat="1" applyFont="1" applyFill="1" applyBorder="1" applyAlignment="1">
      <alignment vertic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vertical="center"/>
    </xf>
    <xf numFmtId="4" fontId="3" fillId="35" borderId="25" xfId="0" applyNumberFormat="1" applyFont="1" applyFill="1" applyBorder="1" applyAlignment="1">
      <alignment vertical="center"/>
    </xf>
    <xf numFmtId="4" fontId="3" fillId="35" borderId="44" xfId="0" applyNumberFormat="1" applyFont="1" applyFill="1" applyBorder="1" applyAlignment="1">
      <alignment vertical="center"/>
    </xf>
    <xf numFmtId="168" fontId="3" fillId="35" borderId="49" xfId="54" applyNumberFormat="1" applyFont="1" applyFill="1" applyBorder="1" applyAlignment="1">
      <alignment vertic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vertical="center"/>
    </xf>
    <xf numFmtId="4" fontId="3" fillId="35" borderId="27" xfId="0" applyNumberFormat="1" applyFont="1" applyFill="1" applyBorder="1" applyAlignment="1">
      <alignment vertical="center"/>
    </xf>
    <xf numFmtId="4" fontId="3" fillId="35" borderId="21" xfId="0" applyNumberFormat="1" applyFont="1" applyFill="1" applyBorder="1" applyAlignment="1">
      <alignment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4" fontId="3" fillId="35" borderId="35" xfId="0" applyNumberFormat="1" applyFont="1" applyFill="1" applyBorder="1" applyAlignment="1">
      <alignment vertical="center"/>
    </xf>
    <xf numFmtId="4" fontId="11" fillId="35" borderId="42" xfId="0" applyNumberFormat="1" applyFont="1" applyFill="1" applyBorder="1" applyAlignment="1">
      <alignment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vertical="center"/>
    </xf>
    <xf numFmtId="4" fontId="3" fillId="35" borderId="29" xfId="0" applyNumberFormat="1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4" fontId="11" fillId="35" borderId="15" xfId="0" applyNumberFormat="1" applyFont="1" applyFill="1" applyBorder="1" applyAlignment="1">
      <alignment vertical="center"/>
    </xf>
    <xf numFmtId="0" fontId="11" fillId="35" borderId="27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vertical="center"/>
    </xf>
    <xf numFmtId="4" fontId="11" fillId="35" borderId="27" xfId="0" applyNumberFormat="1" applyFont="1" applyFill="1" applyBorder="1" applyAlignment="1">
      <alignment vertical="center"/>
    </xf>
    <xf numFmtId="0" fontId="12" fillId="35" borderId="0" xfId="0" applyFont="1" applyFill="1" applyAlignment="1">
      <alignment/>
    </xf>
    <xf numFmtId="4" fontId="11" fillId="35" borderId="17" xfId="0" applyNumberFormat="1" applyFont="1" applyFill="1" applyBorder="1" applyAlignment="1">
      <alignment vertical="center"/>
    </xf>
    <xf numFmtId="0" fontId="11" fillId="35" borderId="48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vertical="center"/>
    </xf>
    <xf numFmtId="4" fontId="11" fillId="35" borderId="35" xfId="0" applyNumberFormat="1" applyFont="1" applyFill="1" applyBorder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4" fontId="11" fillId="35" borderId="23" xfId="0" applyNumberFormat="1" applyFont="1" applyFill="1" applyBorder="1" applyAlignment="1">
      <alignment vertical="center"/>
    </xf>
    <xf numFmtId="4" fontId="3" fillId="35" borderId="31" xfId="0" applyNumberFormat="1" applyFont="1" applyFill="1" applyBorder="1" applyAlignment="1">
      <alignment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center" vertical="center"/>
    </xf>
    <xf numFmtId="4" fontId="11" fillId="35" borderId="48" xfId="0" applyNumberFormat="1" applyFont="1" applyFill="1" applyBorder="1" applyAlignment="1">
      <alignment vertical="center"/>
    </xf>
    <xf numFmtId="4" fontId="11" fillId="35" borderId="46" xfId="0" applyNumberFormat="1" applyFont="1" applyFill="1" applyBorder="1" applyAlignment="1">
      <alignment vertical="center"/>
    </xf>
    <xf numFmtId="0" fontId="18" fillId="0" borderId="10" xfId="0" applyFont="1" applyBorder="1" applyAlignment="1" quotePrefix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9" fillId="35" borderId="0" xfId="0" applyFont="1" applyFill="1" applyAlignment="1">
      <alignment/>
    </xf>
    <xf numFmtId="0" fontId="18" fillId="35" borderId="50" xfId="0" applyFont="1" applyFill="1" applyBorder="1" applyAlignment="1">
      <alignment horizontal="center"/>
    </xf>
    <xf numFmtId="0" fontId="18" fillId="35" borderId="43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vertical="center"/>
    </xf>
    <xf numFmtId="4" fontId="18" fillId="35" borderId="43" xfId="0" applyNumberFormat="1" applyFont="1" applyFill="1" applyBorder="1" applyAlignment="1">
      <alignment vertical="center"/>
    </xf>
    <xf numFmtId="168" fontId="18" fillId="35" borderId="12" xfId="54" applyNumberFormat="1" applyFont="1" applyFill="1" applyBorder="1" applyAlignment="1">
      <alignment vertical="center"/>
    </xf>
    <xf numFmtId="0" fontId="20" fillId="35" borderId="0" xfId="0" applyFont="1" applyFill="1" applyAlignment="1">
      <alignment/>
    </xf>
    <xf numFmtId="3" fontId="19" fillId="35" borderId="0" xfId="0" applyNumberFormat="1" applyFont="1" applyFill="1" applyBorder="1" applyAlignment="1">
      <alignment vertical="center"/>
    </xf>
    <xf numFmtId="4" fontId="18" fillId="35" borderId="31" xfId="0" applyNumberFormat="1" applyFont="1" applyFill="1" applyBorder="1" applyAlignment="1">
      <alignment vertical="center"/>
    </xf>
    <xf numFmtId="0" fontId="18" fillId="35" borderId="33" xfId="0" applyFont="1" applyFill="1" applyBorder="1" applyAlignment="1">
      <alignment horizontal="center"/>
    </xf>
    <xf numFmtId="0" fontId="18" fillId="35" borderId="34" xfId="0" applyFont="1" applyFill="1" applyBorder="1" applyAlignment="1">
      <alignment horizontal="center" vertical="center"/>
    </xf>
    <xf numFmtId="4" fontId="18" fillId="35" borderId="34" xfId="0" applyNumberFormat="1" applyFont="1" applyFill="1" applyBorder="1" applyAlignment="1">
      <alignment vertical="center"/>
    </xf>
    <xf numFmtId="168" fontId="18" fillId="35" borderId="51" xfId="54" applyNumberFormat="1" applyFont="1" applyFill="1" applyBorder="1" applyAlignment="1">
      <alignment vertical="center"/>
    </xf>
    <xf numFmtId="0" fontId="18" fillId="35" borderId="23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vertical="center"/>
    </xf>
    <xf numFmtId="4" fontId="18" fillId="35" borderId="23" xfId="0" applyNumberFormat="1" applyFont="1" applyFill="1" applyBorder="1" applyAlignment="1">
      <alignment vertical="center"/>
    </xf>
    <xf numFmtId="0" fontId="18" fillId="35" borderId="28" xfId="0" applyFont="1" applyFill="1" applyBorder="1" applyAlignment="1">
      <alignment horizontal="center"/>
    </xf>
    <xf numFmtId="0" fontId="18" fillId="35" borderId="29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vertical="center"/>
    </xf>
    <xf numFmtId="4" fontId="18" fillId="35" borderId="29" xfId="0" applyNumberFormat="1" applyFont="1" applyFill="1" applyBorder="1" applyAlignment="1">
      <alignment vertical="center"/>
    </xf>
    <xf numFmtId="4" fontId="18" fillId="35" borderId="45" xfId="0" applyNumberFormat="1" applyFont="1" applyFill="1" applyBorder="1" applyAlignment="1">
      <alignment vertical="center"/>
    </xf>
    <xf numFmtId="0" fontId="18" fillId="35" borderId="34" xfId="0" applyFont="1" applyFill="1" applyBorder="1" applyAlignment="1">
      <alignment vertical="center"/>
    </xf>
    <xf numFmtId="4" fontId="18" fillId="35" borderId="17" xfId="0" applyNumberFormat="1" applyFont="1" applyFill="1" applyBorder="1" applyAlignment="1">
      <alignment vertical="center"/>
    </xf>
    <xf numFmtId="0" fontId="3" fillId="35" borderId="52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vertical="center"/>
    </xf>
    <xf numFmtId="168" fontId="3" fillId="35" borderId="53" xfId="54" applyNumberFormat="1" applyFont="1" applyFill="1" applyBorder="1" applyAlignment="1">
      <alignment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vertical="center"/>
    </xf>
    <xf numFmtId="0" fontId="18" fillId="35" borderId="20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 vertical="center"/>
    </xf>
    <xf numFmtId="4" fontId="18" fillId="35" borderId="21" xfId="0" applyNumberFormat="1" applyFont="1" applyFill="1" applyBorder="1" applyAlignment="1">
      <alignment vertical="center"/>
    </xf>
    <xf numFmtId="168" fontId="18" fillId="35" borderId="54" xfId="54" applyNumberFormat="1" applyFont="1" applyFill="1" applyBorder="1" applyAlignment="1">
      <alignment vertical="center"/>
    </xf>
    <xf numFmtId="168" fontId="18" fillId="35" borderId="55" xfId="54" applyNumberFormat="1" applyFont="1" applyFill="1" applyBorder="1" applyAlignment="1">
      <alignment vertical="center"/>
    </xf>
    <xf numFmtId="0" fontId="18" fillId="35" borderId="48" xfId="0" applyFont="1" applyFill="1" applyBorder="1" applyAlignment="1">
      <alignment horizontal="center" vertical="center"/>
    </xf>
    <xf numFmtId="0" fontId="18" fillId="35" borderId="48" xfId="0" applyFont="1" applyFill="1" applyBorder="1" applyAlignment="1">
      <alignment vertical="center"/>
    </xf>
    <xf numFmtId="4" fontId="18" fillId="35" borderId="48" xfId="0" applyNumberFormat="1" applyFont="1" applyFill="1" applyBorder="1" applyAlignment="1">
      <alignment vertical="center"/>
    </xf>
    <xf numFmtId="0" fontId="18" fillId="35" borderId="27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vertical="center"/>
    </xf>
    <xf numFmtId="4" fontId="11" fillId="35" borderId="34" xfId="0" applyNumberFormat="1" applyFont="1" applyFill="1" applyBorder="1" applyAlignment="1">
      <alignment vertical="center"/>
    </xf>
    <xf numFmtId="168" fontId="11" fillId="35" borderId="49" xfId="54" applyNumberFormat="1" applyFont="1" applyFill="1" applyBorder="1" applyAlignment="1">
      <alignment vertical="center"/>
    </xf>
    <xf numFmtId="0" fontId="18" fillId="35" borderId="21" xfId="0" applyFont="1" applyFill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0" fontId="11" fillId="35" borderId="35" xfId="0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vertical="center"/>
    </xf>
    <xf numFmtId="0" fontId="22" fillId="35" borderId="48" xfId="0" applyFont="1" applyFill="1" applyBorder="1" applyAlignment="1">
      <alignment vertical="center"/>
    </xf>
    <xf numFmtId="0" fontId="18" fillId="35" borderId="35" xfId="0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vertical="center"/>
    </xf>
    <xf numFmtId="4" fontId="18" fillId="35" borderId="3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168" fontId="4" fillId="0" borderId="48" xfId="54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3" fillId="34" borderId="56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vertical="center"/>
    </xf>
    <xf numFmtId="4" fontId="10" fillId="34" borderId="59" xfId="0" applyNumberFormat="1" applyFont="1" applyFill="1" applyBorder="1" applyAlignment="1">
      <alignment vertical="center"/>
    </xf>
    <xf numFmtId="0" fontId="4" fillId="33" borderId="60" xfId="0" applyFont="1" applyFill="1" applyBorder="1" applyAlignment="1">
      <alignment horizontal="center" vertical="center" wrapText="1"/>
    </xf>
    <xf numFmtId="168" fontId="4" fillId="0" borderId="44" xfId="54" applyNumberFormat="1" applyFont="1" applyBorder="1" applyAlignment="1">
      <alignment vertical="center"/>
    </xf>
    <xf numFmtId="168" fontId="4" fillId="0" borderId="15" xfId="54" applyNumberFormat="1" applyFont="1" applyBorder="1" applyAlignment="1">
      <alignment vertical="center"/>
    </xf>
    <xf numFmtId="168" fontId="3" fillId="0" borderId="15" xfId="54" applyNumberFormat="1" applyFont="1" applyBorder="1" applyAlignment="1">
      <alignment vertical="center"/>
    </xf>
    <xf numFmtId="168" fontId="4" fillId="0" borderId="42" xfId="54" applyNumberFormat="1" applyFont="1" applyBorder="1" applyAlignment="1">
      <alignment vertical="center"/>
    </xf>
    <xf numFmtId="168" fontId="4" fillId="0" borderId="35" xfId="54" applyNumberFormat="1" applyFont="1" applyBorder="1" applyAlignment="1">
      <alignment vertical="center"/>
    </xf>
    <xf numFmtId="168" fontId="3" fillId="0" borderId="19" xfId="54" applyNumberFormat="1" applyFont="1" applyBorder="1" applyAlignment="1">
      <alignment vertical="center"/>
    </xf>
    <xf numFmtId="168" fontId="3" fillId="0" borderId="42" xfId="54" applyNumberFormat="1" applyFont="1" applyBorder="1" applyAlignment="1">
      <alignment vertical="center"/>
    </xf>
    <xf numFmtId="168" fontId="4" fillId="0" borderId="17" xfId="54" applyNumberFormat="1" applyFont="1" applyBorder="1" applyAlignment="1">
      <alignment vertical="center"/>
    </xf>
    <xf numFmtId="168" fontId="4" fillId="0" borderId="46" xfId="54" applyNumberFormat="1" applyFont="1" applyBorder="1" applyAlignment="1">
      <alignment vertical="center"/>
    </xf>
    <xf numFmtId="168" fontId="3" fillId="0" borderId="17" xfId="54" applyNumberFormat="1" applyFont="1" applyBorder="1" applyAlignment="1">
      <alignment vertical="center"/>
    </xf>
    <xf numFmtId="168" fontId="3" fillId="0" borderId="45" xfId="54" applyNumberFormat="1" applyFont="1" applyBorder="1" applyAlignment="1">
      <alignment vertical="center"/>
    </xf>
    <xf numFmtId="168" fontId="4" fillId="0" borderId="19" xfId="54" applyNumberFormat="1" applyFont="1" applyBorder="1" applyAlignment="1">
      <alignment vertical="center"/>
    </xf>
    <xf numFmtId="0" fontId="0" fillId="36" borderId="0" xfId="0" applyFill="1" applyAlignment="1">
      <alignment/>
    </xf>
    <xf numFmtId="0" fontId="3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3" fillId="35" borderId="18" xfId="0" applyFont="1" applyFill="1" applyBorder="1" applyAlignment="1">
      <alignment horizontal="center"/>
    </xf>
    <xf numFmtId="168" fontId="18" fillId="35" borderId="64" xfId="54" applyNumberFormat="1" applyFont="1" applyFill="1" applyBorder="1" applyAlignment="1">
      <alignment vertical="center"/>
    </xf>
    <xf numFmtId="0" fontId="18" fillId="35" borderId="32" xfId="0" applyFont="1" applyFill="1" applyBorder="1" applyAlignment="1">
      <alignment horizontal="center"/>
    </xf>
    <xf numFmtId="0" fontId="18" fillId="35" borderId="16" xfId="0" applyFont="1" applyFill="1" applyBorder="1" applyAlignment="1">
      <alignment horizontal="center"/>
    </xf>
    <xf numFmtId="168" fontId="18" fillId="35" borderId="47" xfId="54" applyNumberFormat="1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11" fillId="35" borderId="65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1" fillId="35" borderId="66" xfId="0" applyFont="1" applyFill="1" applyBorder="1" applyAlignment="1">
      <alignment horizontal="center"/>
    </xf>
    <xf numFmtId="0" fontId="11" fillId="35" borderId="67" xfId="0" applyFont="1" applyFill="1" applyBorder="1" applyAlignment="1">
      <alignment horizontal="center" vertical="center"/>
    </xf>
    <xf numFmtId="0" fontId="11" fillId="35" borderId="68" xfId="0" applyFont="1" applyFill="1" applyBorder="1" applyAlignment="1">
      <alignment vertical="center"/>
    </xf>
    <xf numFmtId="4" fontId="11" fillId="35" borderId="67" xfId="0" applyNumberFormat="1" applyFont="1" applyFill="1" applyBorder="1" applyAlignment="1">
      <alignment vertical="center"/>
    </xf>
    <xf numFmtId="0" fontId="18" fillId="35" borderId="69" xfId="0" applyFont="1" applyFill="1" applyBorder="1" applyAlignment="1">
      <alignment horizontal="center"/>
    </xf>
    <xf numFmtId="0" fontId="18" fillId="35" borderId="70" xfId="0" applyFont="1" applyFill="1" applyBorder="1" applyAlignment="1">
      <alignment horizontal="center" vertical="center"/>
    </xf>
    <xf numFmtId="0" fontId="18" fillId="35" borderId="70" xfId="0" applyFont="1" applyFill="1" applyBorder="1" applyAlignment="1">
      <alignment vertical="center"/>
    </xf>
    <xf numFmtId="4" fontId="18" fillId="35" borderId="70" xfId="0" applyNumberFormat="1" applyFont="1" applyFill="1" applyBorder="1" applyAlignment="1">
      <alignment vertical="center"/>
    </xf>
    <xf numFmtId="0" fontId="3" fillId="35" borderId="65" xfId="0" applyFont="1" applyFill="1" applyBorder="1" applyAlignment="1">
      <alignment horizontal="center"/>
    </xf>
    <xf numFmtId="168" fontId="18" fillId="35" borderId="53" xfId="54" applyNumberFormat="1" applyFont="1" applyFill="1" applyBorder="1" applyAlignment="1">
      <alignment vertical="center"/>
    </xf>
    <xf numFmtId="168" fontId="3" fillId="35" borderId="71" xfId="54" applyNumberFormat="1" applyFont="1" applyFill="1" applyBorder="1" applyAlignment="1">
      <alignment vertical="center"/>
    </xf>
    <xf numFmtId="0" fontId="3" fillId="35" borderId="16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26" xfId="0" applyFont="1" applyFill="1" applyBorder="1" applyAlignment="1">
      <alignment horizontal="center"/>
    </xf>
    <xf numFmtId="168" fontId="11" fillId="35" borderId="71" xfId="54" applyNumberFormat="1" applyFont="1" applyFill="1" applyBorder="1" applyAlignment="1">
      <alignment vertical="center"/>
    </xf>
    <xf numFmtId="0" fontId="18" fillId="35" borderId="65" xfId="0" applyFont="1" applyFill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4" fontId="16" fillId="0" borderId="41" xfId="0" applyNumberFormat="1" applyFont="1" applyBorder="1" applyAlignment="1">
      <alignment vertical="center"/>
    </xf>
    <xf numFmtId="0" fontId="16" fillId="0" borderId="72" xfId="0" applyFont="1" applyBorder="1" applyAlignment="1">
      <alignment vertical="center"/>
    </xf>
    <xf numFmtId="168" fontId="3" fillId="35" borderId="73" xfId="54" applyNumberFormat="1" applyFont="1" applyFill="1" applyBorder="1" applyAlignment="1">
      <alignment vertical="center"/>
    </xf>
    <xf numFmtId="168" fontId="18" fillId="0" borderId="43" xfId="54" applyNumberFormat="1" applyFont="1" applyBorder="1" applyAlignment="1">
      <alignment vertical="center"/>
    </xf>
    <xf numFmtId="168" fontId="3" fillId="35" borderId="51" xfId="54" applyNumberFormat="1" applyFont="1" applyFill="1" applyBorder="1" applyAlignment="1">
      <alignment vertic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vertical="center"/>
    </xf>
    <xf numFmtId="4" fontId="11" fillId="35" borderId="21" xfId="0" applyNumberFormat="1" applyFont="1" applyFill="1" applyBorder="1" applyAlignment="1">
      <alignment vertical="center"/>
    </xf>
    <xf numFmtId="168" fontId="3" fillId="35" borderId="74" xfId="54" applyNumberFormat="1" applyFont="1" applyFill="1" applyBorder="1" applyAlignment="1">
      <alignment vertical="center"/>
    </xf>
    <xf numFmtId="0" fontId="18" fillId="35" borderId="75" xfId="0" applyFont="1" applyFill="1" applyBorder="1" applyAlignment="1">
      <alignment horizontal="center" vertical="center"/>
    </xf>
    <xf numFmtId="0" fontId="18" fillId="35" borderId="75" xfId="0" applyFont="1" applyFill="1" applyBorder="1" applyAlignment="1">
      <alignment vertical="center"/>
    </xf>
    <xf numFmtId="4" fontId="18" fillId="35" borderId="75" xfId="0" applyNumberFormat="1" applyFont="1" applyFill="1" applyBorder="1" applyAlignment="1">
      <alignment vertical="center"/>
    </xf>
    <xf numFmtId="168" fontId="3" fillId="35" borderId="64" xfId="54" applyNumberFormat="1" applyFont="1" applyFill="1" applyBorder="1" applyAlignment="1">
      <alignment vertical="center"/>
    </xf>
    <xf numFmtId="168" fontId="11" fillId="35" borderId="47" xfId="54" applyNumberFormat="1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11" fillId="35" borderId="25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vertical="center"/>
    </xf>
    <xf numFmtId="0" fontId="21" fillId="35" borderId="34" xfId="0" applyFont="1" applyFill="1" applyBorder="1" applyAlignment="1">
      <alignment vertical="center"/>
    </xf>
    <xf numFmtId="168" fontId="3" fillId="35" borderId="55" xfId="54" applyNumberFormat="1" applyFont="1" applyFill="1" applyBorder="1" applyAlignment="1">
      <alignment vertical="center"/>
    </xf>
    <xf numFmtId="168" fontId="11" fillId="35" borderId="53" xfId="54" applyNumberFormat="1" applyFont="1" applyFill="1" applyBorder="1" applyAlignment="1">
      <alignment vertical="center"/>
    </xf>
    <xf numFmtId="0" fontId="21" fillId="35" borderId="43" xfId="0" applyFont="1" applyFill="1" applyBorder="1" applyAlignment="1">
      <alignment vertical="center"/>
    </xf>
    <xf numFmtId="168" fontId="4" fillId="35" borderId="15" xfId="54" applyNumberFormat="1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68" fontId="18" fillId="0" borderId="75" xfId="54" applyNumberFormat="1" applyFont="1" applyBorder="1" applyAlignment="1">
      <alignment vertical="center"/>
    </xf>
    <xf numFmtId="0" fontId="18" fillId="0" borderId="43" xfId="0" applyFont="1" applyBorder="1" applyAlignment="1">
      <alignment horizontal="center" vertical="center"/>
    </xf>
    <xf numFmtId="0" fontId="18" fillId="0" borderId="43" xfId="0" applyFont="1" applyBorder="1" applyAlignment="1">
      <alignment vertical="center"/>
    </xf>
    <xf numFmtId="4" fontId="18" fillId="0" borderId="75" xfId="0" applyNumberFormat="1" applyFont="1" applyBorder="1" applyAlignment="1">
      <alignment vertical="center"/>
    </xf>
    <xf numFmtId="0" fontId="18" fillId="0" borderId="50" xfId="0" applyFont="1" applyBorder="1" applyAlignment="1">
      <alignment horizontal="center"/>
    </xf>
    <xf numFmtId="4" fontId="18" fillId="0" borderId="43" xfId="0" applyNumberFormat="1" applyFont="1" applyBorder="1" applyAlignment="1">
      <alignment vertic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4" fontId="18" fillId="0" borderId="34" xfId="0" applyNumberFormat="1" applyFont="1" applyBorder="1" applyAlignment="1">
      <alignment vertical="center"/>
    </xf>
    <xf numFmtId="168" fontId="18" fillId="0" borderId="17" xfId="54" applyNumberFormat="1" applyFont="1" applyBorder="1" applyAlignment="1">
      <alignment vertical="center"/>
    </xf>
    <xf numFmtId="0" fontId="4" fillId="0" borderId="46" xfId="0" applyFont="1" applyBorder="1" applyAlignment="1" quotePrefix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4" fontId="4" fillId="0" borderId="48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11" fillId="0" borderId="17" xfId="0" applyFont="1" applyBorder="1" applyAlignment="1">
      <alignment horizontal="center" vertical="center"/>
    </xf>
    <xf numFmtId="4" fontId="10" fillId="0" borderId="48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vertical="center"/>
    </xf>
    <xf numFmtId="0" fontId="20" fillId="0" borderId="0" xfId="0" applyFont="1" applyAlignment="1">
      <alignment/>
    </xf>
    <xf numFmtId="168" fontId="4" fillId="0" borderId="34" xfId="54" applyNumberFormat="1" applyFont="1" applyBorder="1" applyAlignment="1">
      <alignment vertical="center"/>
    </xf>
    <xf numFmtId="168" fontId="3" fillId="0" borderId="23" xfId="54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18" fillId="0" borderId="75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168" fontId="4" fillId="0" borderId="27" xfId="54" applyNumberFormat="1" applyFont="1" applyBorder="1" applyAlignment="1">
      <alignment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4" fontId="18" fillId="0" borderId="21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4" fillId="0" borderId="65" xfId="0" applyFont="1" applyBorder="1" applyAlignment="1">
      <alignment horizontal="center"/>
    </xf>
    <xf numFmtId="0" fontId="0" fillId="0" borderId="76" xfId="0" applyBorder="1" applyAlignment="1">
      <alignment/>
    </xf>
    <xf numFmtId="168" fontId="3" fillId="0" borderId="27" xfId="54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0" fontId="0" fillId="37" borderId="0" xfId="0" applyFill="1" applyAlignment="1">
      <alignment/>
    </xf>
    <xf numFmtId="168" fontId="3" fillId="0" borderId="44" xfId="54" applyNumberFormat="1" applyFont="1" applyBorder="1" applyAlignment="1">
      <alignment vertical="center"/>
    </xf>
    <xf numFmtId="4" fontId="18" fillId="0" borderId="35" xfId="0" applyNumberFormat="1" applyFont="1" applyBorder="1" applyAlignment="1">
      <alignment vertical="center"/>
    </xf>
    <xf numFmtId="168" fontId="18" fillId="0" borderId="35" xfId="54" applyNumberFormat="1" applyFont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168" fontId="18" fillId="0" borderId="0" xfId="54" applyNumberFormat="1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4" fontId="18" fillId="0" borderId="23" xfId="0" applyNumberFormat="1" applyFont="1" applyBorder="1" applyAlignment="1">
      <alignment vertical="center"/>
    </xf>
    <xf numFmtId="4" fontId="18" fillId="0" borderId="29" xfId="0" applyNumberFormat="1" applyFont="1" applyBorder="1" applyAlignment="1">
      <alignment vertical="center"/>
    </xf>
    <xf numFmtId="4" fontId="18" fillId="0" borderId="48" xfId="0" applyNumberFormat="1" applyFont="1" applyBorder="1" applyAlignment="1">
      <alignment vertical="center"/>
    </xf>
    <xf numFmtId="4" fontId="18" fillId="0" borderId="27" xfId="0" applyNumberFormat="1" applyFont="1" applyBorder="1" applyAlignment="1">
      <alignment vertical="center"/>
    </xf>
    <xf numFmtId="168" fontId="18" fillId="0" borderId="23" xfId="54" applyNumberFormat="1" applyFont="1" applyBorder="1" applyAlignment="1">
      <alignment vertical="center"/>
    </xf>
    <xf numFmtId="168" fontId="18" fillId="0" borderId="29" xfId="54" applyNumberFormat="1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68" fontId="18" fillId="0" borderId="77" xfId="54" applyNumberFormat="1" applyFont="1" applyBorder="1" applyAlignment="1">
      <alignment vertical="center"/>
    </xf>
    <xf numFmtId="168" fontId="18" fillId="0" borderId="78" xfId="54" applyNumberFormat="1" applyFont="1" applyBorder="1" applyAlignment="1">
      <alignment vertical="center"/>
    </xf>
    <xf numFmtId="0" fontId="18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168" fontId="4" fillId="0" borderId="21" xfId="54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4" fontId="10" fillId="0" borderId="27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68" fontId="3" fillId="0" borderId="29" xfId="54" applyNumberFormat="1" applyFont="1" applyBorder="1" applyAlignment="1">
      <alignment vertical="center"/>
    </xf>
    <xf numFmtId="0" fontId="4" fillId="0" borderId="26" xfId="0" applyFont="1" applyBorder="1" applyAlignment="1">
      <alignment horizontal="center"/>
    </xf>
    <xf numFmtId="4" fontId="4" fillId="0" borderId="15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4" fontId="4" fillId="0" borderId="79" xfId="0" applyNumberFormat="1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18" fillId="0" borderId="16" xfId="0" applyFont="1" applyBorder="1" applyAlignment="1">
      <alignment horizontal="center"/>
    </xf>
    <xf numFmtId="0" fontId="4" fillId="0" borderId="35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10" fillId="0" borderId="65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8" fillId="0" borderId="26" xfId="0" applyFont="1" applyBorder="1" applyAlignment="1">
      <alignment horizontal="center"/>
    </xf>
    <xf numFmtId="168" fontId="11" fillId="0" borderId="23" xfId="54" applyNumberFormat="1" applyFont="1" applyBorder="1" applyAlignment="1">
      <alignment vertical="center"/>
    </xf>
    <xf numFmtId="168" fontId="18" fillId="0" borderId="27" xfId="54" applyNumberFormat="1" applyFont="1" applyBorder="1" applyAlignment="1">
      <alignment vertical="center"/>
    </xf>
    <xf numFmtId="168" fontId="10" fillId="0" borderId="48" xfId="54" applyNumberFormat="1" applyFont="1" applyBorder="1" applyAlignment="1">
      <alignment vertical="center"/>
    </xf>
    <xf numFmtId="168" fontId="3" fillId="0" borderId="25" xfId="54" applyNumberFormat="1" applyFont="1" applyBorder="1" applyAlignment="1">
      <alignment vertical="center"/>
    </xf>
    <xf numFmtId="168" fontId="10" fillId="35" borderId="27" xfId="54" applyNumberFormat="1" applyFont="1" applyFill="1" applyBorder="1" applyAlignment="1">
      <alignment vertical="center"/>
    </xf>
    <xf numFmtId="168" fontId="3" fillId="35" borderId="15" xfId="54" applyNumberFormat="1" applyFont="1" applyFill="1" applyBorder="1" applyAlignment="1">
      <alignment vertical="center"/>
    </xf>
    <xf numFmtId="0" fontId="3" fillId="35" borderId="27" xfId="0" applyFont="1" applyFill="1" applyBorder="1" applyAlignment="1" quotePrefix="1">
      <alignment horizontal="center" vertical="center"/>
    </xf>
    <xf numFmtId="168" fontId="3" fillId="35" borderId="42" xfId="54" applyNumberFormat="1" applyFont="1" applyFill="1" applyBorder="1" applyAlignment="1">
      <alignment vertical="center"/>
    </xf>
    <xf numFmtId="0" fontId="11" fillId="35" borderId="17" xfId="0" applyFont="1" applyFill="1" applyBorder="1" applyAlignment="1">
      <alignment vertical="center"/>
    </xf>
    <xf numFmtId="168" fontId="11" fillId="35" borderId="27" xfId="54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68" fontId="18" fillId="0" borderId="81" xfId="54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4" fontId="4" fillId="0" borderId="51" xfId="0" applyNumberFormat="1" applyFont="1" applyBorder="1" applyAlignment="1">
      <alignment vertical="center"/>
    </xf>
    <xf numFmtId="4" fontId="3" fillId="35" borderId="47" xfId="0" applyNumberFormat="1" applyFont="1" applyFill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0" fontId="18" fillId="0" borderId="50" xfId="0" applyFont="1" applyBorder="1" applyAlignment="1" quotePrefix="1">
      <alignment horizontal="center"/>
    </xf>
    <xf numFmtId="4" fontId="18" fillId="0" borderId="64" xfId="0" applyNumberFormat="1" applyFont="1" applyBorder="1" applyAlignment="1">
      <alignment vertical="center"/>
    </xf>
    <xf numFmtId="4" fontId="4" fillId="0" borderId="53" xfId="0" applyNumberFormat="1" applyFont="1" applyBorder="1" applyAlignment="1">
      <alignment vertical="center"/>
    </xf>
    <xf numFmtId="4" fontId="3" fillId="0" borderId="49" xfId="0" applyNumberFormat="1" applyFont="1" applyBorder="1" applyAlignment="1">
      <alignment vertical="center"/>
    </xf>
    <xf numFmtId="4" fontId="18" fillId="0" borderId="53" xfId="0" applyNumberFormat="1" applyFont="1" applyBorder="1" applyAlignment="1">
      <alignment vertical="center"/>
    </xf>
    <xf numFmtId="4" fontId="10" fillId="0" borderId="51" xfId="0" applyNumberFormat="1" applyFont="1" applyBorder="1" applyAlignment="1">
      <alignment vertical="center"/>
    </xf>
    <xf numFmtId="4" fontId="11" fillId="0" borderId="49" xfId="0" applyNumberFormat="1" applyFont="1" applyBorder="1" applyAlignment="1">
      <alignment vertical="center"/>
    </xf>
    <xf numFmtId="4" fontId="11" fillId="0" borderId="55" xfId="0" applyNumberFormat="1" applyFont="1" applyBorder="1" applyAlignment="1">
      <alignment vertical="center"/>
    </xf>
    <xf numFmtId="4" fontId="3" fillId="35" borderId="73" xfId="0" applyNumberFormat="1" applyFont="1" applyFill="1" applyBorder="1" applyAlignment="1">
      <alignment vertical="center"/>
    </xf>
    <xf numFmtId="4" fontId="3" fillId="35" borderId="71" xfId="0" applyNumberFormat="1" applyFont="1" applyFill="1" applyBorder="1" applyAlignment="1">
      <alignment vertical="center"/>
    </xf>
    <xf numFmtId="4" fontId="3" fillId="0" borderId="71" xfId="0" applyNumberFormat="1" applyFont="1" applyBorder="1" applyAlignment="1">
      <alignment vertical="center"/>
    </xf>
    <xf numFmtId="0" fontId="18" fillId="0" borderId="37" xfId="0" applyFont="1" applyBorder="1" applyAlignment="1">
      <alignment horizontal="center"/>
    </xf>
    <xf numFmtId="4" fontId="3" fillId="0" borderId="73" xfId="0" applyNumberFormat="1" applyFont="1" applyBorder="1" applyAlignment="1">
      <alignment vertical="center"/>
    </xf>
    <xf numFmtId="4" fontId="3" fillId="0" borderId="74" xfId="0" applyNumberFormat="1" applyFont="1" applyBorder="1" applyAlignment="1">
      <alignment vertical="center"/>
    </xf>
    <xf numFmtId="4" fontId="18" fillId="0" borderId="71" xfId="0" applyNumberFormat="1" applyFont="1" applyBorder="1" applyAlignment="1">
      <alignment vertical="center"/>
    </xf>
    <xf numFmtId="4" fontId="11" fillId="0" borderId="47" xfId="0" applyNumberFormat="1" applyFont="1" applyBorder="1" applyAlignment="1">
      <alignment vertical="center"/>
    </xf>
    <xf numFmtId="4" fontId="3" fillId="35" borderId="49" xfId="0" applyNumberFormat="1" applyFont="1" applyFill="1" applyBorder="1" applyAlignment="1">
      <alignment vertical="center"/>
    </xf>
    <xf numFmtId="4" fontId="11" fillId="35" borderId="49" xfId="0" applyNumberFormat="1" applyFont="1" applyFill="1" applyBorder="1" applyAlignment="1">
      <alignment vertical="center"/>
    </xf>
    <xf numFmtId="0" fontId="18" fillId="0" borderId="6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" fontId="18" fillId="0" borderId="49" xfId="0" applyNumberFormat="1" applyFont="1" applyBorder="1" applyAlignment="1">
      <alignment vertical="center"/>
    </xf>
    <xf numFmtId="0" fontId="18" fillId="0" borderId="28" xfId="0" applyFont="1" applyBorder="1" applyAlignment="1">
      <alignment horizontal="center"/>
    </xf>
    <xf numFmtId="4" fontId="18" fillId="0" borderId="55" xfId="0" applyNumberFormat="1" applyFont="1" applyBorder="1" applyAlignment="1">
      <alignment vertical="center"/>
    </xf>
    <xf numFmtId="4" fontId="4" fillId="0" borderId="73" xfId="0" applyNumberFormat="1" applyFont="1" applyBorder="1" applyAlignment="1">
      <alignment vertical="center"/>
    </xf>
    <xf numFmtId="4" fontId="18" fillId="0" borderId="51" xfId="0" applyNumberFormat="1" applyFont="1" applyBorder="1" applyAlignment="1">
      <alignment vertical="center"/>
    </xf>
    <xf numFmtId="0" fontId="18" fillId="0" borderId="18" xfId="0" applyFont="1" applyBorder="1" applyAlignment="1">
      <alignment horizontal="center"/>
    </xf>
    <xf numFmtId="4" fontId="4" fillId="0" borderId="47" xfId="0" applyNumberFormat="1" applyFont="1" applyBorder="1" applyAlignment="1">
      <alignment vertical="center"/>
    </xf>
    <xf numFmtId="4" fontId="4" fillId="0" borderId="71" xfId="0" applyNumberFormat="1" applyFont="1" applyBorder="1" applyAlignment="1">
      <alignment vertical="center"/>
    </xf>
    <xf numFmtId="4" fontId="4" fillId="0" borderId="49" xfId="0" applyNumberFormat="1" applyFont="1" applyBorder="1" applyAlignment="1">
      <alignment vertical="center"/>
    </xf>
    <xf numFmtId="4" fontId="4" fillId="0" borderId="82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4" fontId="11" fillId="35" borderId="47" xfId="0" applyNumberFormat="1" applyFont="1" applyFill="1" applyBorder="1" applyAlignment="1">
      <alignment vertical="center"/>
    </xf>
    <xf numFmtId="0" fontId="11" fillId="35" borderId="11" xfId="0" applyFont="1" applyFill="1" applyBorder="1" applyAlignment="1">
      <alignment horizontal="center" vertical="center"/>
    </xf>
    <xf numFmtId="4" fontId="11" fillId="35" borderId="11" xfId="0" applyNumberFormat="1" applyFont="1" applyFill="1" applyBorder="1" applyAlignment="1">
      <alignment vertical="center"/>
    </xf>
    <xf numFmtId="4" fontId="4" fillId="0" borderId="64" xfId="0" applyNumberFormat="1" applyFont="1" applyBorder="1" applyAlignment="1">
      <alignment vertical="center"/>
    </xf>
    <xf numFmtId="4" fontId="10" fillId="34" borderId="83" xfId="0" applyNumberFormat="1" applyFont="1" applyFill="1" applyBorder="1" applyAlignment="1">
      <alignment vertical="center"/>
    </xf>
    <xf numFmtId="4" fontId="4" fillId="0" borderId="72" xfId="0" applyNumberFormat="1" applyFont="1" applyBorder="1" applyAlignment="1">
      <alignment vertical="center"/>
    </xf>
    <xf numFmtId="10" fontId="4" fillId="0" borderId="84" xfId="54" applyNumberFormat="1" applyFont="1" applyBorder="1" applyAlignment="1">
      <alignment vertical="center"/>
    </xf>
    <xf numFmtId="0" fontId="3" fillId="35" borderId="85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4" fontId="3" fillId="35" borderId="86" xfId="0" applyNumberFormat="1" applyFont="1" applyFill="1" applyBorder="1" applyAlignment="1">
      <alignment vertical="center"/>
    </xf>
    <xf numFmtId="4" fontId="3" fillId="35" borderId="60" xfId="0" applyNumberFormat="1" applyFont="1" applyFill="1" applyBorder="1" applyAlignment="1">
      <alignment vertical="center"/>
    </xf>
    <xf numFmtId="168" fontId="3" fillId="35" borderId="12" xfId="54" applyNumberFormat="1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/>
    </xf>
    <xf numFmtId="0" fontId="11" fillId="35" borderId="86" xfId="0" applyFont="1" applyFill="1" applyBorder="1" applyAlignment="1">
      <alignment vertical="center"/>
    </xf>
    <xf numFmtId="168" fontId="11" fillId="35" borderId="87" xfId="54" applyNumberFormat="1" applyFont="1" applyFill="1" applyBorder="1" applyAlignment="1">
      <alignment vertical="center"/>
    </xf>
    <xf numFmtId="0" fontId="3" fillId="35" borderId="66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vertical="center"/>
    </xf>
    <xf numFmtId="4" fontId="3" fillId="35" borderId="67" xfId="0" applyNumberFormat="1" applyFont="1" applyFill="1" applyBorder="1" applyAlignment="1">
      <alignment vertical="center"/>
    </xf>
    <xf numFmtId="168" fontId="3" fillId="35" borderId="84" xfId="54" applyNumberFormat="1" applyFont="1" applyFill="1" applyBorder="1" applyAlignment="1">
      <alignment vertical="center"/>
    </xf>
    <xf numFmtId="168" fontId="18" fillId="0" borderId="88" xfId="54" applyNumberFormat="1" applyFont="1" applyBorder="1" applyAlignment="1">
      <alignment vertical="center"/>
    </xf>
    <xf numFmtId="0" fontId="18" fillId="35" borderId="37" xfId="0" applyFont="1" applyFill="1" applyBorder="1" applyAlignment="1">
      <alignment horizontal="center"/>
    </xf>
    <xf numFmtId="0" fontId="18" fillId="35" borderId="22" xfId="0" applyFont="1" applyFill="1" applyBorder="1" applyAlignment="1">
      <alignment horizontal="center"/>
    </xf>
    <xf numFmtId="168" fontId="18" fillId="35" borderId="71" xfId="54" applyNumberFormat="1" applyFont="1" applyFill="1" applyBorder="1" applyAlignment="1">
      <alignment vertical="center"/>
    </xf>
    <xf numFmtId="0" fontId="11" fillId="35" borderId="68" xfId="0" applyFont="1" applyFill="1" applyBorder="1" applyAlignment="1">
      <alignment horizontal="center" vertical="center"/>
    </xf>
    <xf numFmtId="0" fontId="11" fillId="35" borderId="67" xfId="0" applyFont="1" applyFill="1" applyBorder="1" applyAlignment="1">
      <alignment vertical="center"/>
    </xf>
    <xf numFmtId="168" fontId="11" fillId="35" borderId="89" xfId="54" applyNumberFormat="1" applyFont="1" applyFill="1" applyBorder="1" applyAlignment="1">
      <alignment vertical="center"/>
    </xf>
    <xf numFmtId="0" fontId="11" fillId="35" borderId="28" xfId="0" applyFont="1" applyFill="1" applyBorder="1" applyAlignment="1">
      <alignment horizontal="center"/>
    </xf>
    <xf numFmtId="0" fontId="11" fillId="35" borderId="29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vertical="center"/>
    </xf>
    <xf numFmtId="0" fontId="3" fillId="35" borderId="50" xfId="0" applyFont="1" applyFill="1" applyBorder="1" applyAlignment="1">
      <alignment horizontal="center"/>
    </xf>
    <xf numFmtId="0" fontId="3" fillId="35" borderId="75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vertical="center"/>
    </xf>
    <xf numFmtId="0" fontId="0" fillId="35" borderId="36" xfId="0" applyFill="1" applyBorder="1" applyAlignment="1">
      <alignment/>
    </xf>
    <xf numFmtId="4" fontId="18" fillId="35" borderId="15" xfId="0" applyNumberFormat="1" applyFont="1" applyFill="1" applyBorder="1" applyAlignment="1">
      <alignment vertical="center"/>
    </xf>
    <xf numFmtId="0" fontId="0" fillId="35" borderId="76" xfId="0" applyFill="1" applyBorder="1" applyAlignment="1">
      <alignment/>
    </xf>
    <xf numFmtId="0" fontId="3" fillId="35" borderId="3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 quotePrefix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90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168" fontId="3" fillId="0" borderId="46" xfId="54" applyNumberFormat="1" applyFont="1" applyBorder="1" applyAlignment="1">
      <alignment vertical="center"/>
    </xf>
    <xf numFmtId="168" fontId="3" fillId="0" borderId="31" xfId="54" applyNumberFormat="1" applyFont="1" applyBorder="1" applyAlignment="1">
      <alignment vertical="center"/>
    </xf>
    <xf numFmtId="168" fontId="3" fillId="0" borderId="48" xfId="54" applyNumberFormat="1" applyFont="1" applyBorder="1" applyAlignment="1">
      <alignment vertical="center"/>
    </xf>
    <xf numFmtId="0" fontId="0" fillId="0" borderId="78" xfId="0" applyBorder="1" applyAlignment="1">
      <alignment/>
    </xf>
    <xf numFmtId="0" fontId="60" fillId="0" borderId="30" xfId="0" applyFont="1" applyBorder="1" applyAlignment="1">
      <alignment horizontal="center"/>
    </xf>
    <xf numFmtId="0" fontId="60" fillId="0" borderId="21" xfId="0" applyFont="1" applyBorder="1" applyAlignment="1">
      <alignment horizontal="center" vertical="center"/>
    </xf>
    <xf numFmtId="4" fontId="60" fillId="0" borderId="21" xfId="0" applyNumberFormat="1" applyFont="1" applyBorder="1" applyAlignment="1">
      <alignment vertical="center"/>
    </xf>
    <xf numFmtId="0" fontId="61" fillId="0" borderId="21" xfId="0" applyFont="1" applyBorder="1" applyAlignment="1">
      <alignment horizontal="center" vertical="center"/>
    </xf>
    <xf numFmtId="4" fontId="61" fillId="0" borderId="71" xfId="0" applyNumberFormat="1" applyFont="1" applyBorder="1" applyAlignment="1">
      <alignment vertical="center"/>
    </xf>
    <xf numFmtId="0" fontId="62" fillId="0" borderId="21" xfId="0" applyFont="1" applyBorder="1" applyAlignment="1">
      <alignment horizontal="center" vertical="center"/>
    </xf>
    <xf numFmtId="0" fontId="62" fillId="0" borderId="21" xfId="0" applyFont="1" applyBorder="1" applyAlignment="1">
      <alignment vertical="center"/>
    </xf>
    <xf numFmtId="4" fontId="62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43" xfId="0" applyFont="1" applyBorder="1" applyAlignment="1">
      <alignment vertical="center"/>
    </xf>
    <xf numFmtId="0" fontId="60" fillId="0" borderId="43" xfId="0" applyFont="1" applyBorder="1" applyAlignment="1">
      <alignment horizontal="center" vertical="center"/>
    </xf>
    <xf numFmtId="4" fontId="61" fillId="0" borderId="34" xfId="0" applyNumberFormat="1" applyFont="1" applyBorder="1" applyAlignment="1">
      <alignment vertical="center"/>
    </xf>
    <xf numFmtId="168" fontId="61" fillId="0" borderId="48" xfId="54" applyNumberFormat="1" applyFont="1" applyBorder="1" applyAlignment="1">
      <alignment vertical="center"/>
    </xf>
    <xf numFmtId="168" fontId="60" fillId="0" borderId="43" xfId="54" applyNumberFormat="1" applyFont="1" applyBorder="1" applyAlignment="1">
      <alignment vertical="center"/>
    </xf>
    <xf numFmtId="4" fontId="60" fillId="0" borderId="64" xfId="0" applyNumberFormat="1" applyFont="1" applyBorder="1" applyAlignment="1">
      <alignment vertical="center"/>
    </xf>
    <xf numFmtId="0" fontId="61" fillId="0" borderId="20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1" fillId="0" borderId="4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1" fillId="0" borderId="48" xfId="0" applyFont="1" applyBorder="1" applyAlignment="1">
      <alignment vertical="center"/>
    </xf>
    <xf numFmtId="4" fontId="62" fillId="0" borderId="29" xfId="0" applyNumberFormat="1" applyFont="1" applyBorder="1" applyAlignment="1">
      <alignment vertical="center"/>
    </xf>
    <xf numFmtId="4" fontId="61" fillId="0" borderId="48" xfId="0" applyNumberFormat="1" applyFont="1" applyBorder="1" applyAlignment="1">
      <alignment vertical="center"/>
    </xf>
    <xf numFmtId="4" fontId="62" fillId="0" borderId="55" xfId="0" applyNumberFormat="1" applyFont="1" applyBorder="1" applyAlignment="1">
      <alignment vertical="center"/>
    </xf>
    <xf numFmtId="168" fontId="62" fillId="0" borderId="42" xfId="54" applyNumberFormat="1" applyFont="1" applyBorder="1" applyAlignment="1">
      <alignment vertic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4" fontId="18" fillId="0" borderId="31" xfId="0" applyNumberFormat="1" applyFont="1" applyBorder="1" applyAlignment="1">
      <alignment vertical="center"/>
    </xf>
    <xf numFmtId="4" fontId="3" fillId="0" borderId="79" xfId="0" applyNumberFormat="1" applyFont="1" applyBorder="1" applyAlignment="1">
      <alignment vertical="center"/>
    </xf>
    <xf numFmtId="0" fontId="3" fillId="0" borderId="9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92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4" fontId="11" fillId="0" borderId="93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4" fontId="10" fillId="0" borderId="71" xfId="0" applyNumberFormat="1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4" fontId="18" fillId="0" borderId="74" xfId="0" applyNumberFormat="1" applyFont="1" applyBorder="1" applyAlignment="1">
      <alignment vertical="center"/>
    </xf>
    <xf numFmtId="168" fontId="4" fillId="0" borderId="43" xfId="54" applyNumberFormat="1" applyFont="1" applyBorder="1" applyAlignment="1">
      <alignment vertical="center"/>
    </xf>
    <xf numFmtId="168" fontId="4" fillId="0" borderId="68" xfId="54" applyNumberFormat="1" applyFont="1" applyBorder="1" applyAlignment="1">
      <alignment vertical="center"/>
    </xf>
    <xf numFmtId="168" fontId="10" fillId="34" borderId="43" xfId="54" applyNumberFormat="1" applyFont="1" applyFill="1" applyBorder="1" applyAlignment="1">
      <alignment vertical="center"/>
    </xf>
    <xf numFmtId="168" fontId="11" fillId="0" borderId="31" xfId="54" applyNumberFormat="1" applyFont="1" applyBorder="1" applyAlignment="1">
      <alignment vertical="center"/>
    </xf>
    <xf numFmtId="168" fontId="18" fillId="0" borderId="48" xfId="54" applyNumberFormat="1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4" fontId="3" fillId="0" borderId="82" xfId="0" applyNumberFormat="1" applyFont="1" applyBorder="1" applyAlignment="1">
      <alignment vertical="center"/>
    </xf>
    <xf numFmtId="4" fontId="3" fillId="0" borderId="94" xfId="0" applyNumberFormat="1" applyFont="1" applyBorder="1" applyAlignment="1">
      <alignment vertical="center"/>
    </xf>
    <xf numFmtId="4" fontId="3" fillId="0" borderId="95" xfId="0" applyNumberFormat="1" applyFont="1" applyBorder="1" applyAlignment="1">
      <alignment vertical="center"/>
    </xf>
    <xf numFmtId="0" fontId="3" fillId="0" borderId="96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vertical="center"/>
    </xf>
    <xf numFmtId="4" fontId="11" fillId="0" borderId="67" xfId="0" applyNumberFormat="1" applyFont="1" applyBorder="1" applyAlignment="1">
      <alignment vertical="center"/>
    </xf>
    <xf numFmtId="4" fontId="11" fillId="0" borderId="97" xfId="0" applyNumberFormat="1" applyFont="1" applyBorder="1" applyAlignment="1">
      <alignment vertical="center"/>
    </xf>
    <xf numFmtId="168" fontId="3" fillId="0" borderId="68" xfId="54" applyNumberFormat="1" applyFont="1" applyBorder="1" applyAlignment="1">
      <alignment vertical="center"/>
    </xf>
    <xf numFmtId="4" fontId="11" fillId="0" borderId="89" xfId="0" applyNumberFormat="1" applyFont="1" applyBorder="1" applyAlignment="1">
      <alignment vertical="center"/>
    </xf>
    <xf numFmtId="0" fontId="3" fillId="0" borderId="8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86" xfId="0" applyFont="1" applyBorder="1" applyAlignment="1" quotePrefix="1">
      <alignment horizontal="center" vertical="center"/>
    </xf>
    <xf numFmtId="0" fontId="3" fillId="0" borderId="86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86" xfId="0" applyNumberFormat="1" applyFont="1" applyBorder="1" applyAlignment="1">
      <alignment vertical="center"/>
    </xf>
    <xf numFmtId="168" fontId="3" fillId="0" borderId="98" xfId="54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4" fontId="4" fillId="0" borderId="67" xfId="0" applyNumberFormat="1" applyFont="1" applyBorder="1" applyAlignment="1">
      <alignment vertical="center"/>
    </xf>
    <xf numFmtId="4" fontId="4" fillId="0" borderId="99" xfId="0" applyNumberFormat="1" applyFont="1" applyBorder="1" applyAlignment="1">
      <alignment vertical="center"/>
    </xf>
    <xf numFmtId="168" fontId="4" fillId="0" borderId="99" xfId="54" applyNumberFormat="1" applyFont="1" applyBorder="1" applyAlignment="1">
      <alignment vertical="center"/>
    </xf>
    <xf numFmtId="4" fontId="4" fillId="0" borderId="8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60" xfId="0" applyNumberFormat="1" applyFont="1" applyBorder="1" applyAlignment="1">
      <alignment vertical="center"/>
    </xf>
    <xf numFmtId="168" fontId="4" fillId="0" borderId="60" xfId="54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 quotePrefix="1">
      <alignment horizontal="center" vertical="center"/>
    </xf>
    <xf numFmtId="0" fontId="3" fillId="0" borderId="67" xfId="0" applyFont="1" applyBorder="1" applyAlignment="1">
      <alignment vertical="center"/>
    </xf>
    <xf numFmtId="4" fontId="3" fillId="0" borderId="67" xfId="0" applyNumberFormat="1" applyFont="1" applyBorder="1" applyAlignment="1">
      <alignment vertical="center"/>
    </xf>
    <xf numFmtId="4" fontId="3" fillId="0" borderId="68" xfId="0" applyNumberFormat="1" applyFont="1" applyBorder="1" applyAlignment="1">
      <alignment vertical="center"/>
    </xf>
    <xf numFmtId="168" fontId="3" fillId="0" borderId="99" xfId="54" applyNumberFormat="1" applyFont="1" applyBorder="1" applyAlignment="1">
      <alignment vertical="center"/>
    </xf>
    <xf numFmtId="4" fontId="3" fillId="0" borderId="89" xfId="0" applyNumberFormat="1" applyFont="1" applyBorder="1" applyAlignment="1">
      <alignment vertical="center"/>
    </xf>
    <xf numFmtId="0" fontId="3" fillId="0" borderId="86" xfId="0" applyFont="1" applyBorder="1" applyAlignment="1">
      <alignment horizontal="center" vertical="center"/>
    </xf>
    <xf numFmtId="4" fontId="3" fillId="0" borderId="60" xfId="0" applyNumberFormat="1" applyFont="1" applyBorder="1" applyAlignment="1">
      <alignment vertical="center"/>
    </xf>
    <xf numFmtId="168" fontId="3" fillId="0" borderId="60" xfId="54" applyNumberFormat="1" applyFont="1" applyBorder="1" applyAlignment="1">
      <alignment vertical="center"/>
    </xf>
    <xf numFmtId="4" fontId="3" fillId="0" borderId="87" xfId="0" applyNumberFormat="1" applyFont="1" applyBorder="1" applyAlignment="1">
      <alignment vertical="center"/>
    </xf>
    <xf numFmtId="0" fontId="3" fillId="0" borderId="100" xfId="0" applyFont="1" applyBorder="1" applyAlignment="1">
      <alignment horizontal="center"/>
    </xf>
    <xf numFmtId="0" fontId="3" fillId="0" borderId="99" xfId="0" applyFont="1" applyBorder="1" applyAlignment="1">
      <alignment horizontal="center" vertical="center"/>
    </xf>
    <xf numFmtId="0" fontId="3" fillId="0" borderId="99" xfId="0" applyFont="1" applyBorder="1" applyAlignment="1">
      <alignment vertical="center"/>
    </xf>
    <xf numFmtId="4" fontId="3" fillId="0" borderId="99" xfId="0" applyNumberFormat="1" applyFont="1" applyBorder="1" applyAlignment="1">
      <alignment vertical="center"/>
    </xf>
    <xf numFmtId="0" fontId="3" fillId="0" borderId="101" xfId="0" applyFont="1" applyBorder="1" applyAlignment="1">
      <alignment horizontal="center"/>
    </xf>
    <xf numFmtId="0" fontId="3" fillId="0" borderId="81" xfId="0" applyFont="1" applyBorder="1" applyAlignment="1">
      <alignment horizontal="center" vertical="center"/>
    </xf>
    <xf numFmtId="0" fontId="3" fillId="0" borderId="81" xfId="0" applyFont="1" applyBorder="1" applyAlignment="1">
      <alignment vertical="center"/>
    </xf>
    <xf numFmtId="4" fontId="3" fillId="0" borderId="81" xfId="0" applyNumberFormat="1" applyFont="1" applyBorder="1" applyAlignment="1">
      <alignment vertical="center"/>
    </xf>
    <xf numFmtId="168" fontId="3" fillId="0" borderId="70" xfId="54" applyNumberFormat="1" applyFont="1" applyBorder="1" applyAlignment="1">
      <alignment vertical="center"/>
    </xf>
    <xf numFmtId="4" fontId="3" fillId="0" borderId="88" xfId="0" applyNumberFormat="1" applyFont="1" applyBorder="1" applyAlignment="1">
      <alignment vertic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 vertical="center"/>
    </xf>
    <xf numFmtId="0" fontId="4" fillId="0" borderId="97" xfId="0" applyFont="1" applyBorder="1" applyAlignment="1" quotePrefix="1">
      <alignment horizontal="center" vertical="center"/>
    </xf>
    <xf numFmtId="0" fontId="4" fillId="0" borderId="97" xfId="0" applyFont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4" fontId="4" fillId="0" borderId="84" xfId="0" applyNumberFormat="1" applyFont="1" applyBorder="1" applyAlignment="1">
      <alignment vertical="center"/>
    </xf>
    <xf numFmtId="4" fontId="3" fillId="0" borderId="98" xfId="0" applyNumberFormat="1" applyFont="1" applyBorder="1" applyAlignment="1">
      <alignment vertical="center"/>
    </xf>
    <xf numFmtId="0" fontId="4" fillId="0" borderId="62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136"/>
  <sheetViews>
    <sheetView view="pageLayout" zoomScaleSheetLayoutView="75" workbookViewId="0" topLeftCell="A97">
      <selection activeCell="E104" sqref="E104"/>
    </sheetView>
  </sheetViews>
  <sheetFormatPr defaultColWidth="9.00390625" defaultRowHeight="12.75"/>
  <cols>
    <col min="1" max="1" width="5.00390625" style="79" customWidth="1"/>
    <col min="2" max="2" width="7.375" style="79" customWidth="1"/>
    <col min="3" max="3" width="57.375" style="0" customWidth="1"/>
    <col min="4" max="4" width="14.625" style="0" customWidth="1"/>
    <col min="5" max="5" width="15.25390625" style="0" customWidth="1"/>
    <col min="6" max="6" width="11.125" style="0" customWidth="1"/>
  </cols>
  <sheetData>
    <row r="1" spans="1:6" ht="15">
      <c r="A1" s="248"/>
      <c r="B1" s="612" t="s">
        <v>258</v>
      </c>
      <c r="C1" s="612"/>
      <c r="D1" s="612"/>
      <c r="E1" s="612"/>
      <c r="F1" s="250"/>
    </row>
    <row r="2" spans="1:6" ht="19.5" thickBot="1">
      <c r="A2" s="251"/>
      <c r="B2" s="252"/>
      <c r="C2" s="253"/>
      <c r="D2" s="253"/>
      <c r="E2" s="252"/>
      <c r="F2" s="254" t="s">
        <v>0</v>
      </c>
    </row>
    <row r="3" spans="1:6" s="9" customFormat="1" ht="70.5" customHeight="1">
      <c r="A3" s="2" t="s">
        <v>1</v>
      </c>
      <c r="B3" s="3" t="s">
        <v>2</v>
      </c>
      <c r="C3" s="5" t="s">
        <v>4</v>
      </c>
      <c r="D3" s="6" t="s">
        <v>155</v>
      </c>
      <c r="E3" s="7" t="s">
        <v>259</v>
      </c>
      <c r="F3" s="8" t="s">
        <v>156</v>
      </c>
    </row>
    <row r="4" spans="1:6" s="10" customFormat="1" ht="11.25" customHeight="1" thickBot="1">
      <c r="A4" s="417">
        <v>1</v>
      </c>
      <c r="B4" s="418">
        <v>2</v>
      </c>
      <c r="C4" s="418">
        <v>4</v>
      </c>
      <c r="D4" s="418">
        <v>5</v>
      </c>
      <c r="E4" s="418">
        <v>6</v>
      </c>
      <c r="F4" s="255">
        <v>7</v>
      </c>
    </row>
    <row r="5" spans="1:6" s="175" customFormat="1" ht="16.5" customHeight="1">
      <c r="A5" s="171" t="s">
        <v>5</v>
      </c>
      <c r="B5" s="172"/>
      <c r="C5" s="173" t="s">
        <v>6</v>
      </c>
      <c r="D5" s="174">
        <f>SUM(D6:D8)</f>
        <v>1355837.9100000001</v>
      </c>
      <c r="E5" s="174">
        <f>SUM(E6:E8)</f>
        <v>581866.06</v>
      </c>
      <c r="F5" s="479">
        <f>E5/D5</f>
        <v>0.42915606335273515</v>
      </c>
    </row>
    <row r="6" spans="1:6" s="112" customFormat="1" ht="19.5" customHeight="1">
      <c r="A6" s="108"/>
      <c r="B6" s="109" t="s">
        <v>160</v>
      </c>
      <c r="C6" s="110" t="s">
        <v>161</v>
      </c>
      <c r="D6" s="111">
        <v>663663</v>
      </c>
      <c r="E6" s="111">
        <v>0</v>
      </c>
      <c r="F6" s="287">
        <f>E6/D6</f>
        <v>0</v>
      </c>
    </row>
    <row r="7" spans="1:6" s="112" customFormat="1" ht="19.5" customHeight="1">
      <c r="A7" s="113"/>
      <c r="B7" s="114" t="s">
        <v>162</v>
      </c>
      <c r="C7" s="115" t="s">
        <v>163</v>
      </c>
      <c r="D7" s="116">
        <v>31400</v>
      </c>
      <c r="E7" s="116">
        <v>30080.16</v>
      </c>
      <c r="F7" s="117">
        <f>E7/D7</f>
        <v>0.9579668789808917</v>
      </c>
    </row>
    <row r="8" spans="1:6" s="112" customFormat="1" ht="19.5" customHeight="1">
      <c r="A8" s="199"/>
      <c r="B8" s="200" t="s">
        <v>164</v>
      </c>
      <c r="C8" s="201" t="s">
        <v>8</v>
      </c>
      <c r="D8" s="129">
        <v>660774.91</v>
      </c>
      <c r="E8" s="129">
        <v>551785.9</v>
      </c>
      <c r="F8" s="139">
        <f>E8/D8</f>
        <v>0.8350587948322674</v>
      </c>
    </row>
    <row r="9" spans="1:6" s="176" customFormat="1" ht="16.5" customHeight="1">
      <c r="A9" s="177">
        <v>600</v>
      </c>
      <c r="B9" s="178"/>
      <c r="C9" s="179" t="s">
        <v>22</v>
      </c>
      <c r="D9" s="180">
        <f>SUM(D10:D14)</f>
        <v>8160000</v>
      </c>
      <c r="E9" s="180">
        <f>SUM(E10:E14)</f>
        <v>6071029.13</v>
      </c>
      <c r="F9" s="257">
        <f>E9/D9</f>
        <v>0.7439986678921569</v>
      </c>
    </row>
    <row r="10" spans="1:6" s="158" customFormat="1" ht="16.5" customHeight="1">
      <c r="A10" s="277"/>
      <c r="B10" s="160">
        <v>60013</v>
      </c>
      <c r="C10" s="161" t="s">
        <v>195</v>
      </c>
      <c r="D10" s="169">
        <v>550000</v>
      </c>
      <c r="E10" s="162">
        <v>435845</v>
      </c>
      <c r="F10" s="289">
        <f aca="true" t="shared" si="0" ref="F10:F27">E10/D10</f>
        <v>0.7924454545454546</v>
      </c>
    </row>
    <row r="11" spans="1:6" s="112" customFormat="1" ht="17.25" customHeight="1">
      <c r="A11" s="134"/>
      <c r="B11" s="135">
        <v>60014</v>
      </c>
      <c r="C11" s="136" t="s">
        <v>165</v>
      </c>
      <c r="D11" s="137">
        <v>400000</v>
      </c>
      <c r="E11" s="143">
        <v>388878.78</v>
      </c>
      <c r="F11" s="275">
        <f t="shared" si="0"/>
        <v>0.9721969500000001</v>
      </c>
    </row>
    <row r="12" spans="1:6" s="112" customFormat="1" ht="18.75" customHeight="1">
      <c r="A12" s="134"/>
      <c r="B12" s="135">
        <v>60016</v>
      </c>
      <c r="C12" s="136" t="s">
        <v>23</v>
      </c>
      <c r="D12" s="137">
        <v>7129000</v>
      </c>
      <c r="E12" s="138">
        <v>5221262.1</v>
      </c>
      <c r="F12" s="117">
        <f t="shared" si="0"/>
        <v>0.7323975452377612</v>
      </c>
    </row>
    <row r="13" spans="1:6" s="158" customFormat="1" ht="18.75" customHeight="1">
      <c r="A13" s="290"/>
      <c r="B13" s="291">
        <v>60053</v>
      </c>
      <c r="C13" s="292" t="s">
        <v>196</v>
      </c>
      <c r="D13" s="157">
        <v>51000</v>
      </c>
      <c r="E13" s="154">
        <v>3544.41</v>
      </c>
      <c r="F13" s="299">
        <f t="shared" si="0"/>
        <v>0.06949823529411764</v>
      </c>
    </row>
    <row r="14" spans="1:6" s="158" customFormat="1" ht="18.75" customHeight="1">
      <c r="A14" s="486"/>
      <c r="B14" s="487">
        <v>60095</v>
      </c>
      <c r="C14" s="488" t="s">
        <v>8</v>
      </c>
      <c r="D14" s="293">
        <v>30000</v>
      </c>
      <c r="E14" s="159">
        <v>21498.84</v>
      </c>
      <c r="F14" s="280">
        <f t="shared" si="0"/>
        <v>0.716628</v>
      </c>
    </row>
    <row r="15" spans="1:6" s="176" customFormat="1" ht="18" customHeight="1">
      <c r="A15" s="185">
        <v>700</v>
      </c>
      <c r="B15" s="186"/>
      <c r="C15" s="197" t="s">
        <v>27</v>
      </c>
      <c r="D15" s="180">
        <f>SUM(D16:D16)</f>
        <v>1275985</v>
      </c>
      <c r="E15" s="180">
        <f>SUM(E16:E16)</f>
        <v>1269135.08</v>
      </c>
      <c r="F15" s="257">
        <f t="shared" si="0"/>
        <v>0.994631661030498</v>
      </c>
    </row>
    <row r="16" spans="1:6" s="112" customFormat="1" ht="21" customHeight="1">
      <c r="A16" s="489"/>
      <c r="B16" s="490">
        <v>70005</v>
      </c>
      <c r="C16" s="491" t="s">
        <v>28</v>
      </c>
      <c r="D16" s="124">
        <v>1275985</v>
      </c>
      <c r="E16" s="137">
        <v>1269135.08</v>
      </c>
      <c r="F16" s="287">
        <f t="shared" si="0"/>
        <v>0.994631661030498</v>
      </c>
    </row>
    <row r="17" spans="1:6" s="182" customFormat="1" ht="19.5" customHeight="1">
      <c r="A17" s="480">
        <v>710</v>
      </c>
      <c r="B17" s="295"/>
      <c r="C17" s="296" t="s">
        <v>41</v>
      </c>
      <c r="D17" s="297">
        <f>SUM(D18:D20)</f>
        <v>781500</v>
      </c>
      <c r="E17" s="297">
        <f>SUM(E18:E20)</f>
        <v>285439.5</v>
      </c>
      <c r="F17" s="257">
        <f t="shared" si="0"/>
        <v>0.3652456813819578</v>
      </c>
    </row>
    <row r="18" spans="1:6" s="112" customFormat="1" ht="19.5" customHeight="1">
      <c r="A18" s="108"/>
      <c r="B18" s="109">
        <v>71004</v>
      </c>
      <c r="C18" s="110" t="s">
        <v>166</v>
      </c>
      <c r="D18" s="111">
        <v>590000</v>
      </c>
      <c r="E18" s="111">
        <v>116120.22</v>
      </c>
      <c r="F18" s="289">
        <f t="shared" si="0"/>
        <v>0.19681393220338983</v>
      </c>
    </row>
    <row r="19" spans="1:6" s="112" customFormat="1" ht="18" customHeight="1">
      <c r="A19" s="113"/>
      <c r="B19" s="114">
        <v>71014</v>
      </c>
      <c r="C19" s="115" t="s">
        <v>167</v>
      </c>
      <c r="D19" s="116">
        <v>20000</v>
      </c>
      <c r="E19" s="116">
        <v>12521.27</v>
      </c>
      <c r="F19" s="275">
        <f t="shared" si="0"/>
        <v>0.6260635</v>
      </c>
    </row>
    <row r="20" spans="1:6" s="112" customFormat="1" ht="21.75" customHeight="1">
      <c r="A20" s="125"/>
      <c r="B20" s="200">
        <v>71035</v>
      </c>
      <c r="C20" s="201" t="s">
        <v>42</v>
      </c>
      <c r="D20" s="129">
        <v>171500</v>
      </c>
      <c r="E20" s="129">
        <v>156798.01</v>
      </c>
      <c r="F20" s="139">
        <f t="shared" si="0"/>
        <v>0.914274110787172</v>
      </c>
    </row>
    <row r="21" spans="1:7" s="176" customFormat="1" ht="19.5" customHeight="1">
      <c r="A21" s="177">
        <v>750</v>
      </c>
      <c r="B21" s="178"/>
      <c r="C21" s="179" t="s">
        <v>46</v>
      </c>
      <c r="D21" s="180">
        <f>SUM(D22:D27)</f>
        <v>6015830</v>
      </c>
      <c r="E21" s="180">
        <f>SUM(E22:E27)</f>
        <v>5462967.53</v>
      </c>
      <c r="F21" s="257">
        <f t="shared" si="0"/>
        <v>0.908098721207215</v>
      </c>
      <c r="G21" s="183"/>
    </row>
    <row r="22" spans="1:6" s="112" customFormat="1" ht="19.5" customHeight="1">
      <c r="A22" s="134"/>
      <c r="B22" s="135">
        <v>75011</v>
      </c>
      <c r="C22" s="136" t="s">
        <v>47</v>
      </c>
      <c r="D22" s="137">
        <v>424476</v>
      </c>
      <c r="E22" s="138">
        <v>369762.98</v>
      </c>
      <c r="F22" s="289">
        <f t="shared" si="0"/>
        <v>0.8711045618597989</v>
      </c>
    </row>
    <row r="23" spans="1:6" s="112" customFormat="1" ht="19.5" customHeight="1">
      <c r="A23" s="134"/>
      <c r="B23" s="135">
        <v>75022</v>
      </c>
      <c r="C23" s="136" t="s">
        <v>168</v>
      </c>
      <c r="D23" s="137">
        <v>320000</v>
      </c>
      <c r="E23" s="138">
        <v>308090.07</v>
      </c>
      <c r="F23" s="117">
        <f t="shared" si="0"/>
        <v>0.96278146875</v>
      </c>
    </row>
    <row r="24" spans="1:6" s="112" customFormat="1" ht="19.5" customHeight="1">
      <c r="A24" s="140"/>
      <c r="B24" s="141">
        <v>75023</v>
      </c>
      <c r="C24" s="142" t="s">
        <v>53</v>
      </c>
      <c r="D24" s="143">
        <v>4858604</v>
      </c>
      <c r="E24" s="116">
        <v>4400378.22</v>
      </c>
      <c r="F24" s="275">
        <f t="shared" si="0"/>
        <v>0.9056877695733178</v>
      </c>
    </row>
    <row r="25" spans="1:6" s="112" customFormat="1" ht="19.5" customHeight="1">
      <c r="A25" s="140"/>
      <c r="B25" s="141">
        <v>75058</v>
      </c>
      <c r="C25" s="142" t="s">
        <v>169</v>
      </c>
      <c r="D25" s="143">
        <v>50000</v>
      </c>
      <c r="E25" s="116">
        <v>34851.36</v>
      </c>
      <c r="F25" s="139">
        <f t="shared" si="0"/>
        <v>0.6970272</v>
      </c>
    </row>
    <row r="26" spans="1:6" s="112" customFormat="1" ht="19.5" customHeight="1">
      <c r="A26" s="140"/>
      <c r="B26" s="141">
        <v>75075</v>
      </c>
      <c r="C26" s="142" t="s">
        <v>57</v>
      </c>
      <c r="D26" s="143">
        <v>274750</v>
      </c>
      <c r="E26" s="116">
        <v>272431.7</v>
      </c>
      <c r="F26" s="117">
        <f t="shared" si="0"/>
        <v>0.9915621474067334</v>
      </c>
    </row>
    <row r="27" spans="1:6" s="112" customFormat="1" ht="19.5" customHeight="1">
      <c r="A27" s="125"/>
      <c r="B27" s="126">
        <v>75095</v>
      </c>
      <c r="C27" s="127" t="s">
        <v>8</v>
      </c>
      <c r="D27" s="128">
        <v>88000</v>
      </c>
      <c r="E27" s="129">
        <v>77453.2</v>
      </c>
      <c r="F27" s="294">
        <f t="shared" si="0"/>
        <v>0.88015</v>
      </c>
    </row>
    <row r="28" spans="1:6" s="176" customFormat="1" ht="19.5" customHeight="1">
      <c r="A28" s="258">
        <v>751</v>
      </c>
      <c r="B28" s="210"/>
      <c r="C28" s="211" t="s">
        <v>61</v>
      </c>
      <c r="D28" s="212"/>
      <c r="E28" s="212"/>
      <c r="F28" s="188"/>
    </row>
    <row r="29" spans="1:6" s="176" customFormat="1" ht="19.5" customHeight="1">
      <c r="A29" s="259"/>
      <c r="B29" s="213"/>
      <c r="C29" s="214" t="s">
        <v>170</v>
      </c>
      <c r="D29" s="198">
        <f>SUM(D31:D33)</f>
        <v>40767</v>
      </c>
      <c r="E29" s="493">
        <f>SUM(E31:E33)</f>
        <v>40222.76</v>
      </c>
      <c r="F29" s="260">
        <f>E29/D29</f>
        <v>0.9866499865086958</v>
      </c>
    </row>
    <row r="30" spans="1:6" s="176" customFormat="1" ht="19.5" customHeight="1">
      <c r="A30" s="192"/>
      <c r="B30" s="203"/>
      <c r="C30" s="204" t="s">
        <v>171</v>
      </c>
      <c r="D30" s="195"/>
      <c r="E30" s="184"/>
      <c r="F30" s="208"/>
    </row>
    <row r="31" spans="1:6" s="112" customFormat="1" ht="19.5" customHeight="1">
      <c r="A31" s="134"/>
      <c r="B31" s="135">
        <v>75101</v>
      </c>
      <c r="C31" s="136" t="s">
        <v>197</v>
      </c>
      <c r="D31" s="137">
        <v>3923</v>
      </c>
      <c r="E31" s="138">
        <v>3922.23</v>
      </c>
      <c r="F31" s="289">
        <f>E31/D31</f>
        <v>0.9998037216416008</v>
      </c>
    </row>
    <row r="32" spans="1:6" s="112" customFormat="1" ht="19.5" customHeight="1">
      <c r="A32" s="134"/>
      <c r="B32" s="135"/>
      <c r="C32" s="136" t="s">
        <v>198</v>
      </c>
      <c r="D32" s="137"/>
      <c r="E32" s="138"/>
      <c r="F32" s="275"/>
    </row>
    <row r="33" spans="1:7" s="112" customFormat="1" ht="19.5" customHeight="1">
      <c r="A33" s="121"/>
      <c r="B33" s="122">
        <v>75113</v>
      </c>
      <c r="C33" s="123" t="s">
        <v>260</v>
      </c>
      <c r="D33" s="144">
        <v>36844</v>
      </c>
      <c r="E33" s="124">
        <v>36300.53</v>
      </c>
      <c r="F33" s="117">
        <f>E33/D33</f>
        <v>0.9852494300293128</v>
      </c>
      <c r="G33" s="492"/>
    </row>
    <row r="34" spans="1:6" s="176" customFormat="1" ht="19.5" customHeight="1">
      <c r="A34" s="177">
        <v>752</v>
      </c>
      <c r="B34" s="178"/>
      <c r="C34" s="179" t="s">
        <v>62</v>
      </c>
      <c r="D34" s="180">
        <f>SUM(D35)</f>
        <v>2000</v>
      </c>
      <c r="E34" s="180">
        <f>SUM(E35)</f>
        <v>1972.61</v>
      </c>
      <c r="F34" s="257">
        <f aca="true" t="shared" si="1" ref="F34:F43">E34/D34</f>
        <v>0.986305</v>
      </c>
    </row>
    <row r="35" spans="1:6" s="112" customFormat="1" ht="19.5" customHeight="1">
      <c r="A35" s="130"/>
      <c r="B35" s="131">
        <v>75212</v>
      </c>
      <c r="C35" s="132" t="s">
        <v>63</v>
      </c>
      <c r="D35" s="133">
        <v>2000</v>
      </c>
      <c r="E35" s="111">
        <v>1972.61</v>
      </c>
      <c r="F35" s="298">
        <f t="shared" si="1"/>
        <v>0.986305</v>
      </c>
    </row>
    <row r="36" spans="1:6" s="176" customFormat="1" ht="24" customHeight="1">
      <c r="A36" s="185">
        <v>754</v>
      </c>
      <c r="B36" s="186"/>
      <c r="C36" s="197" t="s">
        <v>64</v>
      </c>
      <c r="D36" s="187">
        <f>SUM(D37:D43)</f>
        <v>1415063</v>
      </c>
      <c r="E36" s="187">
        <f>SUM(E37:E43)</f>
        <v>1046926.81</v>
      </c>
      <c r="F36" s="257">
        <f t="shared" si="1"/>
        <v>0.739844664159829</v>
      </c>
    </row>
    <row r="37" spans="1:6" s="158" customFormat="1" ht="21.75" customHeight="1">
      <c r="A37" s="277"/>
      <c r="B37" s="160">
        <v>75405</v>
      </c>
      <c r="C37" s="161" t="s">
        <v>199</v>
      </c>
      <c r="D37" s="215">
        <v>4000</v>
      </c>
      <c r="E37" s="169">
        <v>4000</v>
      </c>
      <c r="F37" s="289">
        <f t="shared" si="1"/>
        <v>1</v>
      </c>
    </row>
    <row r="38" spans="1:6" s="158" customFormat="1" ht="20.25" customHeight="1">
      <c r="A38" s="301"/>
      <c r="B38" s="302">
        <v>75411</v>
      </c>
      <c r="C38" s="303" t="s">
        <v>200</v>
      </c>
      <c r="D38" s="157">
        <v>10000</v>
      </c>
      <c r="E38" s="159">
        <v>10000</v>
      </c>
      <c r="F38" s="289">
        <f t="shared" si="1"/>
        <v>1</v>
      </c>
    </row>
    <row r="39" spans="1:6" s="112" customFormat="1" ht="23.25" customHeight="1">
      <c r="A39" s="300"/>
      <c r="B39" s="135">
        <v>75412</v>
      </c>
      <c r="C39" s="136" t="s">
        <v>65</v>
      </c>
      <c r="D39" s="143">
        <v>443000</v>
      </c>
      <c r="E39" s="143">
        <v>147183.13</v>
      </c>
      <c r="F39" s="117">
        <f t="shared" si="1"/>
        <v>0.33224182844243794</v>
      </c>
    </row>
    <row r="40" spans="1:6" s="112" customFormat="1" ht="27" customHeight="1">
      <c r="A40" s="261"/>
      <c r="B40" s="168">
        <v>75414</v>
      </c>
      <c r="C40" s="153" t="s">
        <v>69</v>
      </c>
      <c r="D40" s="143">
        <v>1000</v>
      </c>
      <c r="E40" s="128">
        <v>1000</v>
      </c>
      <c r="F40" s="117">
        <f t="shared" si="1"/>
        <v>1</v>
      </c>
    </row>
    <row r="41" spans="1:6" s="112" customFormat="1" ht="22.5" customHeight="1">
      <c r="A41" s="125"/>
      <c r="B41" s="141">
        <v>75416</v>
      </c>
      <c r="C41" s="142" t="s">
        <v>70</v>
      </c>
      <c r="D41" s="143">
        <v>395063</v>
      </c>
      <c r="E41" s="143">
        <v>366571.26</v>
      </c>
      <c r="F41" s="117">
        <f t="shared" si="1"/>
        <v>0.9278805152595915</v>
      </c>
    </row>
    <row r="42" spans="1:7" s="112" customFormat="1" ht="22.5" customHeight="1">
      <c r="A42" s="125"/>
      <c r="B42" s="126">
        <v>75421</v>
      </c>
      <c r="C42" s="127" t="s">
        <v>201</v>
      </c>
      <c r="D42" s="143">
        <v>77000</v>
      </c>
      <c r="E42" s="143">
        <v>42340.42</v>
      </c>
      <c r="F42" s="117">
        <f t="shared" si="1"/>
        <v>0.5498755844155844</v>
      </c>
      <c r="G42" s="494"/>
    </row>
    <row r="43" spans="1:6" s="112" customFormat="1" ht="22.5" customHeight="1">
      <c r="A43" s="262"/>
      <c r="B43" s="150">
        <v>75495</v>
      </c>
      <c r="C43" s="151" t="s">
        <v>261</v>
      </c>
      <c r="D43" s="144">
        <v>485000</v>
      </c>
      <c r="E43" s="124">
        <v>475832</v>
      </c>
      <c r="F43" s="275">
        <f t="shared" si="1"/>
        <v>0.9810969072164949</v>
      </c>
    </row>
    <row r="44" spans="1:6" s="176" customFormat="1" ht="19.5" customHeight="1">
      <c r="A44" s="185">
        <v>756</v>
      </c>
      <c r="B44" s="186"/>
      <c r="C44" s="304" t="s">
        <v>73</v>
      </c>
      <c r="D44" s="187"/>
      <c r="E44" s="187"/>
      <c r="F44" s="188"/>
    </row>
    <row r="45" spans="1:6" s="176" customFormat="1" ht="18.75" customHeight="1">
      <c r="A45" s="481"/>
      <c r="B45" s="189"/>
      <c r="C45" s="190" t="s">
        <v>74</v>
      </c>
      <c r="D45" s="191">
        <f>SUM(D47)</f>
        <v>408000</v>
      </c>
      <c r="E45" s="191">
        <f>SUM(E47)</f>
        <v>368003.11</v>
      </c>
      <c r="F45" s="482">
        <f>E45/D45</f>
        <v>0.901968406862745</v>
      </c>
    </row>
    <row r="46" spans="1:6" s="176" customFormat="1" ht="21.75" customHeight="1">
      <c r="A46" s="192"/>
      <c r="B46" s="193"/>
      <c r="C46" s="194" t="s">
        <v>75</v>
      </c>
      <c r="D46" s="195"/>
      <c r="E46" s="196"/>
      <c r="F46" s="209"/>
    </row>
    <row r="47" spans="1:6" s="112" customFormat="1" ht="19.5" customHeight="1">
      <c r="A47" s="121"/>
      <c r="B47" s="122">
        <v>75647</v>
      </c>
      <c r="C47" s="123" t="s">
        <v>172</v>
      </c>
      <c r="D47" s="144">
        <v>408000</v>
      </c>
      <c r="E47" s="124">
        <v>368003.11</v>
      </c>
      <c r="F47" s="202">
        <f aca="true" t="shared" si="2" ref="F47:F55">E47/D47</f>
        <v>0.901968406862745</v>
      </c>
    </row>
    <row r="48" spans="1:6" s="182" customFormat="1" ht="18" customHeight="1">
      <c r="A48" s="185">
        <v>757</v>
      </c>
      <c r="B48" s="186"/>
      <c r="C48" s="197" t="s">
        <v>173</v>
      </c>
      <c r="D48" s="187">
        <f>SUM(D49:D52)</f>
        <v>1386580</v>
      </c>
      <c r="E48" s="187">
        <f>SUM(E49:E52)</f>
        <v>362535.66</v>
      </c>
      <c r="F48" s="257">
        <f t="shared" si="2"/>
        <v>0.26146032684735104</v>
      </c>
    </row>
    <row r="49" spans="1:6" s="158" customFormat="1" ht="19.5" customHeight="1">
      <c r="A49" s="263"/>
      <c r="B49" s="160">
        <v>75702</v>
      </c>
      <c r="C49" s="161" t="s">
        <v>174</v>
      </c>
      <c r="D49" s="162">
        <v>460580</v>
      </c>
      <c r="E49" s="215">
        <v>362535.66</v>
      </c>
      <c r="F49" s="280">
        <f>E49/D49</f>
        <v>0.7871285335880845</v>
      </c>
    </row>
    <row r="50" spans="1:6" s="158" customFormat="1" ht="16.5" customHeight="1" thickBot="1">
      <c r="A50" s="265"/>
      <c r="B50" s="483"/>
      <c r="C50" s="484" t="s">
        <v>175</v>
      </c>
      <c r="D50" s="268"/>
      <c r="E50" s="268"/>
      <c r="F50" s="485"/>
    </row>
    <row r="51" spans="1:6" s="158" customFormat="1" ht="22.5" customHeight="1">
      <c r="A51" s="471"/>
      <c r="B51" s="459">
        <v>75704</v>
      </c>
      <c r="C51" s="472" t="s">
        <v>176</v>
      </c>
      <c r="D51" s="460">
        <v>926000</v>
      </c>
      <c r="E51" s="460">
        <v>0</v>
      </c>
      <c r="F51" s="473">
        <f>E51/D51</f>
        <v>0</v>
      </c>
    </row>
    <row r="52" spans="1:6" s="158" customFormat="1" ht="22.5" customHeight="1" thickBot="1">
      <c r="A52" s="265"/>
      <c r="B52" s="266"/>
      <c r="C52" s="267" t="s">
        <v>177</v>
      </c>
      <c r="D52" s="268"/>
      <c r="E52" s="268"/>
      <c r="F52" s="299"/>
    </row>
    <row r="53" spans="1:6" s="176" customFormat="1" ht="19.5" customHeight="1">
      <c r="A53" s="269">
        <v>758</v>
      </c>
      <c r="B53" s="270"/>
      <c r="C53" s="271" t="s">
        <v>109</v>
      </c>
      <c r="D53" s="272">
        <f>SUM(D54)</f>
        <v>8683</v>
      </c>
      <c r="E53" s="272">
        <f>SUM(E54)</f>
        <v>0</v>
      </c>
      <c r="F53" s="181">
        <f t="shared" si="2"/>
        <v>0</v>
      </c>
    </row>
    <row r="54" spans="1:6" s="112" customFormat="1" ht="19.5" customHeight="1">
      <c r="A54" s="121"/>
      <c r="B54" s="122">
        <v>75818</v>
      </c>
      <c r="C54" s="123" t="s">
        <v>178</v>
      </c>
      <c r="D54" s="144">
        <v>8683</v>
      </c>
      <c r="E54" s="124">
        <v>0</v>
      </c>
      <c r="F54" s="298">
        <f t="shared" si="2"/>
        <v>0</v>
      </c>
    </row>
    <row r="55" spans="1:6" s="176" customFormat="1" ht="19.5" customHeight="1">
      <c r="A55" s="185">
        <v>801</v>
      </c>
      <c r="B55" s="186"/>
      <c r="C55" s="197" t="s">
        <v>113</v>
      </c>
      <c r="D55" s="187">
        <f>SUM(D56:D63)</f>
        <v>21764569</v>
      </c>
      <c r="E55" s="187">
        <f>SUM(E56:E63)</f>
        <v>21549511.009999998</v>
      </c>
      <c r="F55" s="257">
        <f t="shared" si="2"/>
        <v>0.9901188950720778</v>
      </c>
    </row>
    <row r="56" spans="1:6" s="112" customFormat="1" ht="19.5" customHeight="1">
      <c r="A56" s="273"/>
      <c r="B56" s="131">
        <v>80101</v>
      </c>
      <c r="C56" s="132" t="s">
        <v>114</v>
      </c>
      <c r="D56" s="148">
        <v>9446166</v>
      </c>
      <c r="E56" s="133">
        <v>9335609.45</v>
      </c>
      <c r="F56" s="280">
        <f aca="true" t="shared" si="3" ref="F56:F68">E56/D56</f>
        <v>0.9882961457590306</v>
      </c>
    </row>
    <row r="57" spans="1:6" s="112" customFormat="1" ht="19.5" customHeight="1">
      <c r="A57" s="140"/>
      <c r="B57" s="135">
        <v>80103</v>
      </c>
      <c r="C57" s="153" t="s">
        <v>179</v>
      </c>
      <c r="D57" s="143">
        <v>581280</v>
      </c>
      <c r="E57" s="137">
        <v>576798.72</v>
      </c>
      <c r="F57" s="216">
        <f t="shared" si="3"/>
        <v>0.9922906688687035</v>
      </c>
    </row>
    <row r="58" spans="1:6" s="112" customFormat="1" ht="19.5" customHeight="1">
      <c r="A58" s="125"/>
      <c r="B58" s="141">
        <v>80104</v>
      </c>
      <c r="C58" s="142" t="s">
        <v>120</v>
      </c>
      <c r="D58" s="143">
        <v>4810277</v>
      </c>
      <c r="E58" s="143">
        <v>4795153.51</v>
      </c>
      <c r="F58" s="139">
        <f t="shared" si="3"/>
        <v>0.9968560043423694</v>
      </c>
    </row>
    <row r="59" spans="1:6" s="112" customFormat="1" ht="19.5" customHeight="1">
      <c r="A59" s="125"/>
      <c r="B59" s="141">
        <v>80110</v>
      </c>
      <c r="C59" s="142" t="s">
        <v>121</v>
      </c>
      <c r="D59" s="143">
        <v>5470529</v>
      </c>
      <c r="E59" s="143">
        <v>5433001.07</v>
      </c>
      <c r="F59" s="139">
        <f t="shared" si="3"/>
        <v>0.9931399815264667</v>
      </c>
    </row>
    <row r="60" spans="1:6" s="112" customFormat="1" ht="19.5" customHeight="1">
      <c r="A60" s="125"/>
      <c r="B60" s="168">
        <v>80113</v>
      </c>
      <c r="C60" s="142" t="s">
        <v>123</v>
      </c>
      <c r="D60" s="124">
        <v>551000</v>
      </c>
      <c r="E60" s="143">
        <v>550397.7</v>
      </c>
      <c r="F60" s="139">
        <f t="shared" si="3"/>
        <v>0.998906896551724</v>
      </c>
    </row>
    <row r="61" spans="1:6" s="112" customFormat="1" ht="19.5" customHeight="1">
      <c r="A61" s="125"/>
      <c r="B61" s="141">
        <v>80146</v>
      </c>
      <c r="C61" s="142" t="s">
        <v>180</v>
      </c>
      <c r="D61" s="143">
        <v>74670</v>
      </c>
      <c r="E61" s="143">
        <v>36786.72</v>
      </c>
      <c r="F61" s="139">
        <f t="shared" si="3"/>
        <v>0.4926572920851748</v>
      </c>
    </row>
    <row r="62" spans="1:6" s="112" customFormat="1" ht="19.5" customHeight="1">
      <c r="A62" s="125"/>
      <c r="B62" s="126">
        <v>80148</v>
      </c>
      <c r="C62" s="153" t="s">
        <v>202</v>
      </c>
      <c r="D62" s="128">
        <v>554512</v>
      </c>
      <c r="E62" s="124">
        <v>551078.87</v>
      </c>
      <c r="F62" s="139">
        <f t="shared" si="3"/>
        <v>0.9938087363303229</v>
      </c>
    </row>
    <row r="63" spans="1:6" s="112" customFormat="1" ht="24" customHeight="1">
      <c r="A63" s="262"/>
      <c r="B63" s="150">
        <v>80195</v>
      </c>
      <c r="C63" s="151" t="s">
        <v>8</v>
      </c>
      <c r="D63" s="152">
        <v>276135</v>
      </c>
      <c r="E63" s="152">
        <v>270684.97</v>
      </c>
      <c r="F63" s="305">
        <f t="shared" si="3"/>
        <v>0.9802631683777862</v>
      </c>
    </row>
    <row r="64" spans="1:6" s="182" customFormat="1" ht="24" customHeight="1">
      <c r="A64" s="177">
        <v>851</v>
      </c>
      <c r="B64" s="178"/>
      <c r="C64" s="179" t="s">
        <v>181</v>
      </c>
      <c r="D64" s="180">
        <f>SUM(D65)</f>
        <v>390000</v>
      </c>
      <c r="E64" s="180">
        <f>SUM(E65)</f>
        <v>377850.56</v>
      </c>
      <c r="F64" s="209">
        <f t="shared" si="3"/>
        <v>0.9688475897435898</v>
      </c>
    </row>
    <row r="65" spans="1:6" s="112" customFormat="1" ht="24" customHeight="1">
      <c r="A65" s="121"/>
      <c r="B65" s="145">
        <v>85154</v>
      </c>
      <c r="C65" s="146" t="s">
        <v>182</v>
      </c>
      <c r="D65" s="147">
        <v>390000</v>
      </c>
      <c r="E65" s="144">
        <v>377850.56</v>
      </c>
      <c r="F65" s="139">
        <f t="shared" si="3"/>
        <v>0.9688475897435898</v>
      </c>
    </row>
    <row r="66" spans="1:6" s="176" customFormat="1" ht="19.5" customHeight="1">
      <c r="A66" s="185">
        <v>852</v>
      </c>
      <c r="B66" s="186"/>
      <c r="C66" s="197" t="s">
        <v>125</v>
      </c>
      <c r="D66" s="187">
        <f>SUM(D67:D80)</f>
        <v>8469816</v>
      </c>
      <c r="E66" s="187">
        <f>SUM(E67:E80)</f>
        <v>8369079.37</v>
      </c>
      <c r="F66" s="274">
        <f t="shared" si="3"/>
        <v>0.9881063968804045</v>
      </c>
    </row>
    <row r="67" spans="1:6" s="112" customFormat="1" ht="19.5" customHeight="1">
      <c r="A67" s="273"/>
      <c r="B67" s="131">
        <v>85202</v>
      </c>
      <c r="C67" s="218" t="s">
        <v>126</v>
      </c>
      <c r="D67" s="133">
        <v>209950</v>
      </c>
      <c r="E67" s="133">
        <v>206497.56</v>
      </c>
      <c r="F67" s="289">
        <f t="shared" si="3"/>
        <v>0.9835558942605382</v>
      </c>
    </row>
    <row r="68" spans="1:6" s="112" customFormat="1" ht="19.5" customHeight="1">
      <c r="A68" s="125"/>
      <c r="B68" s="168">
        <v>85212</v>
      </c>
      <c r="C68" s="142" t="s">
        <v>128</v>
      </c>
      <c r="D68" s="124">
        <v>5271000</v>
      </c>
      <c r="E68" s="143">
        <v>5239452.07</v>
      </c>
      <c r="F68" s="117">
        <f t="shared" si="3"/>
        <v>0.9940148112312654</v>
      </c>
    </row>
    <row r="69" spans="1:6" s="112" customFormat="1" ht="17.25" customHeight="1">
      <c r="A69" s="125"/>
      <c r="B69" s="126"/>
      <c r="C69" s="153" t="s">
        <v>129</v>
      </c>
      <c r="D69" s="143"/>
      <c r="E69" s="143"/>
      <c r="F69" s="117"/>
    </row>
    <row r="70" spans="1:6" s="112" customFormat="1" ht="19.5" customHeight="1">
      <c r="A70" s="125"/>
      <c r="B70" s="141">
        <v>85213</v>
      </c>
      <c r="C70" s="142" t="s">
        <v>130</v>
      </c>
      <c r="D70" s="128">
        <v>38004</v>
      </c>
      <c r="E70" s="143">
        <v>36654.59</v>
      </c>
      <c r="F70" s="139">
        <f>E70/D70</f>
        <v>0.9644929481107251</v>
      </c>
    </row>
    <row r="71" spans="1:6" s="112" customFormat="1" ht="19.5" customHeight="1">
      <c r="A71" s="140"/>
      <c r="B71" s="141"/>
      <c r="C71" s="142" t="s">
        <v>203</v>
      </c>
      <c r="D71" s="128"/>
      <c r="E71" s="144"/>
      <c r="F71" s="117"/>
    </row>
    <row r="72" spans="1:6" s="112" customFormat="1" ht="19.5" customHeight="1">
      <c r="A72" s="140"/>
      <c r="B72" s="141"/>
      <c r="C72" s="142" t="s">
        <v>204</v>
      </c>
      <c r="D72" s="143"/>
      <c r="E72" s="128"/>
      <c r="F72" s="117"/>
    </row>
    <row r="73" spans="1:6" s="112" customFormat="1" ht="19.5" customHeight="1">
      <c r="A73" s="276"/>
      <c r="B73" s="141"/>
      <c r="C73" s="142" t="s">
        <v>205</v>
      </c>
      <c r="D73" s="143"/>
      <c r="E73" s="128"/>
      <c r="F73" s="275"/>
    </row>
    <row r="74" spans="1:6" s="112" customFormat="1" ht="21.75" customHeight="1">
      <c r="A74" s="140"/>
      <c r="B74" s="141">
        <v>85214</v>
      </c>
      <c r="C74" s="142" t="s">
        <v>131</v>
      </c>
      <c r="D74" s="124">
        <v>899262</v>
      </c>
      <c r="E74" s="128">
        <v>877604.9</v>
      </c>
      <c r="F74" s="117">
        <f>E74/D74</f>
        <v>0.9759168073375724</v>
      </c>
    </row>
    <row r="75" spans="1:6" s="112" customFormat="1" ht="17.25" customHeight="1">
      <c r="A75" s="140"/>
      <c r="B75" s="141"/>
      <c r="C75" s="142" t="s">
        <v>132</v>
      </c>
      <c r="D75" s="128"/>
      <c r="E75" s="128"/>
      <c r="F75" s="275"/>
    </row>
    <row r="76" spans="1:6" s="112" customFormat="1" ht="17.25" customHeight="1">
      <c r="A76" s="140"/>
      <c r="B76" s="168">
        <v>85215</v>
      </c>
      <c r="C76" s="153" t="s">
        <v>183</v>
      </c>
      <c r="D76" s="128">
        <v>682000</v>
      </c>
      <c r="E76" s="128">
        <v>680270.39</v>
      </c>
      <c r="F76" s="139">
        <f aca="true" t="shared" si="4" ref="F76:F83">E76/D76</f>
        <v>0.9974639149560117</v>
      </c>
    </row>
    <row r="77" spans="1:6" s="112" customFormat="1" ht="19.5" customHeight="1">
      <c r="A77" s="276"/>
      <c r="B77" s="141">
        <v>85219</v>
      </c>
      <c r="C77" s="127" t="s">
        <v>134</v>
      </c>
      <c r="D77" s="143">
        <v>926750</v>
      </c>
      <c r="E77" s="143">
        <v>888926.26</v>
      </c>
      <c r="F77" s="139">
        <f t="shared" si="4"/>
        <v>0.9591866846506609</v>
      </c>
    </row>
    <row r="78" spans="1:6" s="112" customFormat="1" ht="19.5" customHeight="1">
      <c r="A78" s="140"/>
      <c r="B78" s="141">
        <v>85228</v>
      </c>
      <c r="C78" s="142" t="s">
        <v>135</v>
      </c>
      <c r="D78" s="143">
        <v>238850</v>
      </c>
      <c r="E78" s="143">
        <v>238837.2</v>
      </c>
      <c r="F78" s="117">
        <f t="shared" si="4"/>
        <v>0.9999464098806783</v>
      </c>
    </row>
    <row r="79" spans="1:6" s="112" customFormat="1" ht="19.5" customHeight="1">
      <c r="A79" s="113"/>
      <c r="B79" s="141">
        <v>85278</v>
      </c>
      <c r="C79" s="142" t="s">
        <v>262</v>
      </c>
      <c r="D79" s="116">
        <v>23000</v>
      </c>
      <c r="E79" s="143">
        <v>20000</v>
      </c>
      <c r="F79" s="139">
        <f t="shared" si="4"/>
        <v>0.8695652173913043</v>
      </c>
    </row>
    <row r="80" spans="1:6" s="112" customFormat="1" ht="19.5" customHeight="1">
      <c r="A80" s="256"/>
      <c r="B80" s="495">
        <v>85295</v>
      </c>
      <c r="C80" s="119" t="s">
        <v>8</v>
      </c>
      <c r="D80" s="120">
        <v>181000</v>
      </c>
      <c r="E80" s="165">
        <v>180836.4</v>
      </c>
      <c r="F80" s="139">
        <f t="shared" si="4"/>
        <v>0.9990961325966851</v>
      </c>
    </row>
    <row r="81" spans="1:6" s="182" customFormat="1" ht="16.5" customHeight="1">
      <c r="A81" s="205">
        <v>854</v>
      </c>
      <c r="B81" s="206"/>
      <c r="C81" s="217" t="s">
        <v>136</v>
      </c>
      <c r="D81" s="207">
        <f>SUM(D82:D85)</f>
        <v>977309</v>
      </c>
      <c r="E81" s="207">
        <f>SUM(E82:E85)</f>
        <v>967954.66</v>
      </c>
      <c r="F81" s="257">
        <f t="shared" si="4"/>
        <v>0.9904284724687893</v>
      </c>
    </row>
    <row r="82" spans="1:6" s="158" customFormat="1" ht="16.5" customHeight="1">
      <c r="A82" s="277"/>
      <c r="B82" s="219">
        <v>85401</v>
      </c>
      <c r="C82" s="220" t="s">
        <v>184</v>
      </c>
      <c r="D82" s="169">
        <v>711853</v>
      </c>
      <c r="E82" s="170">
        <v>705826.56</v>
      </c>
      <c r="F82" s="289">
        <f t="shared" si="4"/>
        <v>0.9915341510115151</v>
      </c>
    </row>
    <row r="83" spans="1:6" s="158" customFormat="1" ht="16.5" customHeight="1">
      <c r="A83" s="278"/>
      <c r="B83" s="166">
        <v>85412</v>
      </c>
      <c r="C83" s="167" t="s">
        <v>185</v>
      </c>
      <c r="D83" s="159">
        <v>29136</v>
      </c>
      <c r="E83" s="159">
        <v>28716.19</v>
      </c>
      <c r="F83" s="117">
        <f t="shared" si="4"/>
        <v>0.985591364634816</v>
      </c>
    </row>
    <row r="84" spans="1:6" s="158" customFormat="1" ht="16.5" customHeight="1">
      <c r="A84" s="279"/>
      <c r="B84" s="166"/>
      <c r="C84" s="167" t="s">
        <v>186</v>
      </c>
      <c r="D84" s="157"/>
      <c r="E84" s="149"/>
      <c r="F84" s="280"/>
    </row>
    <row r="85" spans="1:6" s="112" customFormat="1" ht="19.5" customHeight="1">
      <c r="A85" s="276"/>
      <c r="B85" s="126">
        <v>85415</v>
      </c>
      <c r="C85" s="142" t="s">
        <v>137</v>
      </c>
      <c r="D85" s="143">
        <v>236320</v>
      </c>
      <c r="E85" s="143">
        <v>233411.91</v>
      </c>
      <c r="F85" s="139">
        <f aca="true" t="shared" si="5" ref="F85:F104">E85/D85</f>
        <v>0.9876942704807041</v>
      </c>
    </row>
    <row r="86" spans="1:6" s="176" customFormat="1" ht="19.5" customHeight="1">
      <c r="A86" s="177">
        <v>900</v>
      </c>
      <c r="B86" s="178"/>
      <c r="C86" s="307" t="s">
        <v>138</v>
      </c>
      <c r="D86" s="180">
        <f>SUM(D87:D93)</f>
        <v>4139035</v>
      </c>
      <c r="E86" s="180">
        <f>SUM(E87:E93)</f>
        <v>3062760.77</v>
      </c>
      <c r="F86" s="257">
        <f t="shared" si="5"/>
        <v>0.7399697683155615</v>
      </c>
    </row>
    <row r="87" spans="1:6" s="158" customFormat="1" ht="19.5" customHeight="1">
      <c r="A87" s="263"/>
      <c r="B87" s="219">
        <v>90001</v>
      </c>
      <c r="C87" s="221" t="s">
        <v>187</v>
      </c>
      <c r="D87" s="169">
        <v>1160535</v>
      </c>
      <c r="E87" s="162">
        <v>806929.26</v>
      </c>
      <c r="F87" s="306">
        <f t="shared" si="5"/>
        <v>0.6953079915728522</v>
      </c>
    </row>
    <row r="88" spans="1:6" s="158" customFormat="1" ht="18" customHeight="1">
      <c r="A88" s="264"/>
      <c r="B88" s="155">
        <v>90002</v>
      </c>
      <c r="C88" s="156" t="s">
        <v>139</v>
      </c>
      <c r="D88" s="159">
        <v>620500</v>
      </c>
      <c r="E88" s="154">
        <v>45832.92</v>
      </c>
      <c r="F88" s="216">
        <f t="shared" si="5"/>
        <v>0.07386449637389202</v>
      </c>
    </row>
    <row r="89" spans="1:6" s="158" customFormat="1" ht="18" customHeight="1">
      <c r="A89" s="264"/>
      <c r="B89" s="155">
        <v>90003</v>
      </c>
      <c r="C89" s="156" t="s">
        <v>188</v>
      </c>
      <c r="D89" s="164">
        <v>595000</v>
      </c>
      <c r="E89" s="154">
        <v>590787.11</v>
      </c>
      <c r="F89" s="216">
        <f t="shared" si="5"/>
        <v>0.992919512605042</v>
      </c>
    </row>
    <row r="90" spans="1:6" s="158" customFormat="1" ht="18" customHeight="1">
      <c r="A90" s="264"/>
      <c r="B90" s="163">
        <v>90004</v>
      </c>
      <c r="C90" s="156" t="s">
        <v>189</v>
      </c>
      <c r="D90" s="164">
        <v>120000</v>
      </c>
      <c r="E90" s="154">
        <v>92733</v>
      </c>
      <c r="F90" s="299">
        <f t="shared" si="5"/>
        <v>0.772775</v>
      </c>
    </row>
    <row r="91" spans="1:6" s="112" customFormat="1" ht="19.5" customHeight="1">
      <c r="A91" s="125"/>
      <c r="B91" s="141">
        <v>90015</v>
      </c>
      <c r="C91" s="142" t="s">
        <v>190</v>
      </c>
      <c r="D91" s="143">
        <v>1433000</v>
      </c>
      <c r="E91" s="143">
        <v>1318038.48</v>
      </c>
      <c r="F91" s="280">
        <f t="shared" si="5"/>
        <v>0.9197756315422191</v>
      </c>
    </row>
    <row r="92" spans="1:7" s="112" customFormat="1" ht="19.5" customHeight="1">
      <c r="A92" s="125"/>
      <c r="B92" s="126">
        <v>90017</v>
      </c>
      <c r="C92" s="153" t="s">
        <v>206</v>
      </c>
      <c r="D92" s="143">
        <v>200000</v>
      </c>
      <c r="E92" s="128">
        <v>200000</v>
      </c>
      <c r="F92" s="299">
        <f t="shared" si="5"/>
        <v>1</v>
      </c>
      <c r="G92" s="494"/>
    </row>
    <row r="93" spans="1:6" s="112" customFormat="1" ht="19.5" customHeight="1">
      <c r="A93" s="262"/>
      <c r="B93" s="150">
        <v>90095</v>
      </c>
      <c r="C93" s="151" t="s">
        <v>261</v>
      </c>
      <c r="D93" s="144">
        <v>10000</v>
      </c>
      <c r="E93" s="152">
        <v>8440</v>
      </c>
      <c r="F93" s="280">
        <f t="shared" si="5"/>
        <v>0.844</v>
      </c>
    </row>
    <row r="94" spans="1:6" s="176" customFormat="1" ht="19.5" customHeight="1">
      <c r="A94" s="177">
        <v>921</v>
      </c>
      <c r="B94" s="178"/>
      <c r="C94" s="179" t="s">
        <v>144</v>
      </c>
      <c r="D94" s="180">
        <f>SUM(D95:D98)</f>
        <v>4154500</v>
      </c>
      <c r="E94" s="180">
        <f>SUM(E95:E98)</f>
        <v>3152944.0100000002</v>
      </c>
      <c r="F94" s="257">
        <f t="shared" si="5"/>
        <v>0.7589226164400049</v>
      </c>
    </row>
    <row r="95" spans="1:6" s="112" customFormat="1" ht="19.5" customHeight="1">
      <c r="A95" s="140"/>
      <c r="B95" s="168">
        <v>92109</v>
      </c>
      <c r="C95" s="142" t="s">
        <v>145</v>
      </c>
      <c r="D95" s="143">
        <v>2756900</v>
      </c>
      <c r="E95" s="143">
        <v>1975869.62</v>
      </c>
      <c r="F95" s="275">
        <f t="shared" si="5"/>
        <v>0.7166997787369872</v>
      </c>
    </row>
    <row r="96" spans="1:6" s="112" customFormat="1" ht="19.5" customHeight="1">
      <c r="A96" s="140"/>
      <c r="B96" s="141">
        <v>92116</v>
      </c>
      <c r="C96" s="142" t="s">
        <v>191</v>
      </c>
      <c r="D96" s="143">
        <v>670000</v>
      </c>
      <c r="E96" s="143">
        <v>670000</v>
      </c>
      <c r="F96" s="117">
        <f t="shared" si="5"/>
        <v>1</v>
      </c>
    </row>
    <row r="97" spans="1:6" s="112" customFormat="1" ht="19.5" customHeight="1">
      <c r="A97" s="140"/>
      <c r="B97" s="141">
        <v>92120</v>
      </c>
      <c r="C97" s="142" t="s">
        <v>146</v>
      </c>
      <c r="D97" s="143">
        <v>662600</v>
      </c>
      <c r="E97" s="143">
        <v>456585.16</v>
      </c>
      <c r="F97" s="117">
        <f t="shared" si="5"/>
        <v>0.6890811349230305</v>
      </c>
    </row>
    <row r="98" spans="1:6" s="112" customFormat="1" ht="19.5" customHeight="1">
      <c r="A98" s="256"/>
      <c r="B98" s="118">
        <v>92195</v>
      </c>
      <c r="C98" s="119" t="s">
        <v>8</v>
      </c>
      <c r="D98" s="120">
        <v>65000</v>
      </c>
      <c r="E98" s="120">
        <v>50489.23</v>
      </c>
      <c r="F98" s="294">
        <f t="shared" si="5"/>
        <v>0.7767573846153847</v>
      </c>
    </row>
    <row r="99" spans="1:6" s="182" customFormat="1" ht="19.5" customHeight="1">
      <c r="A99" s="281">
        <v>926</v>
      </c>
      <c r="B99" s="222"/>
      <c r="C99" s="223" t="s">
        <v>148</v>
      </c>
      <c r="D99" s="224">
        <f>SUM(D100:D103)</f>
        <v>1569612</v>
      </c>
      <c r="E99" s="224">
        <f>SUM(E100:E103)</f>
        <v>1246261.19</v>
      </c>
      <c r="F99" s="257">
        <f t="shared" si="5"/>
        <v>0.7939931588188673</v>
      </c>
    </row>
    <row r="100" spans="1:6" s="158" customFormat="1" ht="19.5" customHeight="1">
      <c r="A100" s="263"/>
      <c r="B100" s="219">
        <v>92601</v>
      </c>
      <c r="C100" s="161" t="s">
        <v>192</v>
      </c>
      <c r="D100" s="169">
        <v>490000</v>
      </c>
      <c r="E100" s="169">
        <v>174500</v>
      </c>
      <c r="F100" s="289">
        <f t="shared" si="5"/>
        <v>0.35612244897959183</v>
      </c>
    </row>
    <row r="101" spans="1:6" s="112" customFormat="1" ht="19.5" customHeight="1" thickBot="1">
      <c r="A101" s="474"/>
      <c r="B101" s="475">
        <v>92604</v>
      </c>
      <c r="C101" s="476" t="s">
        <v>149</v>
      </c>
      <c r="D101" s="477">
        <v>790612</v>
      </c>
      <c r="E101" s="477">
        <v>790492.05</v>
      </c>
      <c r="F101" s="478">
        <f t="shared" si="5"/>
        <v>0.99984828209033</v>
      </c>
    </row>
    <row r="102" spans="1:6" s="112" customFormat="1" ht="19.5" customHeight="1">
      <c r="A102" s="465"/>
      <c r="B102" s="466">
        <v>92605</v>
      </c>
      <c r="C102" s="467" t="s">
        <v>193</v>
      </c>
      <c r="D102" s="468">
        <v>200000</v>
      </c>
      <c r="E102" s="469">
        <v>192269.14</v>
      </c>
      <c r="F102" s="470">
        <f t="shared" si="5"/>
        <v>0.9613457000000001</v>
      </c>
    </row>
    <row r="103" spans="1:6" s="112" customFormat="1" ht="19.5" customHeight="1">
      <c r="A103" s="256"/>
      <c r="B103" s="150">
        <v>92695</v>
      </c>
      <c r="C103" s="151" t="s">
        <v>8</v>
      </c>
      <c r="D103" s="120">
        <v>89000</v>
      </c>
      <c r="E103" s="152">
        <v>89000</v>
      </c>
      <c r="F103" s="305">
        <f t="shared" si="5"/>
        <v>1</v>
      </c>
    </row>
    <row r="104" spans="1:6" ht="25.5" customHeight="1" thickBot="1">
      <c r="A104" s="72"/>
      <c r="B104" s="73"/>
      <c r="C104" s="74" t="s">
        <v>194</v>
      </c>
      <c r="D104" s="104">
        <f>SUM(D5+D9+D15+D17+D21+D29+D34+D36+D45+D48+D53+D55+D64+D66+D81+D86+D94+D99)</f>
        <v>62315086.91</v>
      </c>
      <c r="E104" s="104">
        <f>SUM(E5+E9+E15+E17+E21+E29+E34+E36+E45+E48+E53+E55+E64+E66+E81+E86+E94+E99)</f>
        <v>54216459.81999999</v>
      </c>
      <c r="F104" s="464">
        <f t="shared" si="5"/>
        <v>0.8700374581568564</v>
      </c>
    </row>
    <row r="105" spans="1:6" ht="15" thickBot="1">
      <c r="A105" s="282"/>
      <c r="B105" s="283"/>
      <c r="C105" s="284"/>
      <c r="D105" s="285"/>
      <c r="E105" s="285"/>
      <c r="F105" s="286"/>
    </row>
    <row r="106" spans="1:6" ht="14.25">
      <c r="A106" s="75"/>
      <c r="B106" s="77"/>
      <c r="C106" s="78"/>
      <c r="D106" s="78"/>
      <c r="E106" s="78"/>
      <c r="F106" s="78"/>
    </row>
    <row r="107" spans="2:6" ht="12.75">
      <c r="B107" s="80"/>
      <c r="C107" s="81"/>
      <c r="D107" s="81"/>
      <c r="E107" s="81"/>
      <c r="F107" s="81"/>
    </row>
    <row r="108" spans="2:6" ht="12.75">
      <c r="B108" s="80"/>
      <c r="C108" s="81"/>
      <c r="D108" s="81"/>
      <c r="E108" s="81"/>
      <c r="F108" s="81"/>
    </row>
    <row r="109" spans="2:6" ht="12.75">
      <c r="B109" s="80"/>
      <c r="C109" s="81"/>
      <c r="D109" s="81"/>
      <c r="E109" s="81"/>
      <c r="F109" s="81"/>
    </row>
    <row r="110" spans="2:6" ht="12.75">
      <c r="B110" s="80"/>
      <c r="C110" s="81"/>
      <c r="D110" s="81"/>
      <c r="E110" s="81"/>
      <c r="F110" s="81"/>
    </row>
    <row r="111" spans="2:6" ht="12.75">
      <c r="B111" s="80"/>
      <c r="C111" s="81"/>
      <c r="D111" s="81"/>
      <c r="E111" s="81"/>
      <c r="F111" s="81"/>
    </row>
    <row r="112" spans="2:6" ht="12.75">
      <c r="B112" s="80"/>
      <c r="C112" s="81"/>
      <c r="D112" s="81"/>
      <c r="E112" s="81"/>
      <c r="F112" s="81"/>
    </row>
    <row r="113" spans="2:6" ht="12.75">
      <c r="B113" s="80"/>
      <c r="C113" s="81"/>
      <c r="D113" s="81"/>
      <c r="E113" s="81"/>
      <c r="F113" s="81"/>
    </row>
    <row r="114" spans="2:6" ht="12.75">
      <c r="B114" s="80"/>
      <c r="C114" s="81"/>
      <c r="D114" s="81"/>
      <c r="E114" s="81"/>
      <c r="F114" s="81"/>
    </row>
    <row r="115" spans="2:6" ht="12.75">
      <c r="B115" s="80"/>
      <c r="C115" s="81"/>
      <c r="D115" s="81"/>
      <c r="E115" s="81"/>
      <c r="F115" s="81"/>
    </row>
    <row r="116" spans="2:6" ht="12.75">
      <c r="B116" s="80"/>
      <c r="C116" s="81"/>
      <c r="D116" s="81"/>
      <c r="E116" s="81"/>
      <c r="F116" s="81"/>
    </row>
    <row r="117" spans="2:6" ht="12.75">
      <c r="B117" s="80"/>
      <c r="C117" s="81"/>
      <c r="D117" s="81"/>
      <c r="E117" s="81"/>
      <c r="F117" s="81"/>
    </row>
    <row r="118" spans="2:6" ht="12.75">
      <c r="B118" s="80"/>
      <c r="C118" s="81"/>
      <c r="D118" s="81"/>
      <c r="E118" s="81"/>
      <c r="F118" s="81"/>
    </row>
    <row r="119" spans="2:6" ht="12.75">
      <c r="B119" s="80"/>
      <c r="C119" s="81"/>
      <c r="D119" s="81"/>
      <c r="E119" s="81"/>
      <c r="F119" s="81"/>
    </row>
    <row r="120" spans="2:6" ht="12.75">
      <c r="B120" s="80"/>
      <c r="C120" s="81"/>
      <c r="D120" s="81"/>
      <c r="E120" s="81"/>
      <c r="F120" s="81"/>
    </row>
    <row r="121" spans="2:6" ht="12.75">
      <c r="B121" s="80"/>
      <c r="C121" s="81"/>
      <c r="D121" s="81"/>
      <c r="E121" s="81"/>
      <c r="F121" s="81"/>
    </row>
    <row r="122" spans="2:6" ht="12.75">
      <c r="B122" s="80"/>
      <c r="C122" s="81"/>
      <c r="D122" s="81"/>
      <c r="E122" s="81"/>
      <c r="F122" s="81"/>
    </row>
    <row r="123" spans="2:6" ht="12.75">
      <c r="B123" s="80"/>
      <c r="C123" s="81"/>
      <c r="D123" s="81"/>
      <c r="E123" s="81"/>
      <c r="F123" s="81"/>
    </row>
    <row r="124" spans="2:6" ht="12.75">
      <c r="B124" s="80"/>
      <c r="C124" s="81"/>
      <c r="D124" s="81"/>
      <c r="E124" s="81"/>
      <c r="F124" s="81"/>
    </row>
    <row r="125" spans="2:6" ht="12.75">
      <c r="B125" s="80"/>
      <c r="C125" s="81"/>
      <c r="D125" s="81"/>
      <c r="E125" s="81"/>
      <c r="F125" s="81"/>
    </row>
    <row r="126" spans="2:6" ht="12.75">
      <c r="B126" s="80"/>
      <c r="C126" s="81"/>
      <c r="D126" s="81"/>
      <c r="E126" s="81"/>
      <c r="F126" s="81"/>
    </row>
    <row r="127" spans="2:6" ht="12.75">
      <c r="B127" s="80"/>
      <c r="C127" s="81"/>
      <c r="D127" s="81"/>
      <c r="E127" s="81"/>
      <c r="F127" s="81"/>
    </row>
    <row r="128" spans="2:6" ht="12.75">
      <c r="B128" s="80"/>
      <c r="C128" s="81"/>
      <c r="D128" s="81"/>
      <c r="E128" s="81"/>
      <c r="F128" s="81"/>
    </row>
    <row r="129" spans="2:6" ht="12.75">
      <c r="B129" s="80"/>
      <c r="C129" s="81"/>
      <c r="D129" s="81"/>
      <c r="E129" s="81"/>
      <c r="F129" s="81"/>
    </row>
    <row r="130" spans="2:6" ht="12.75">
      <c r="B130" s="80"/>
      <c r="C130" s="81"/>
      <c r="D130" s="81"/>
      <c r="E130" s="81"/>
      <c r="F130" s="81"/>
    </row>
    <row r="131" spans="2:6" ht="12.75">
      <c r="B131" s="80"/>
      <c r="C131" s="81"/>
      <c r="D131" s="81"/>
      <c r="E131" s="81"/>
      <c r="F131" s="81"/>
    </row>
    <row r="132" spans="2:6" ht="12.75">
      <c r="B132" s="80"/>
      <c r="C132" s="81"/>
      <c r="D132" s="81"/>
      <c r="E132" s="81"/>
      <c r="F132" s="81"/>
    </row>
    <row r="133" spans="2:6" ht="12.75">
      <c r="B133" s="80"/>
      <c r="C133" s="81"/>
      <c r="D133" s="81"/>
      <c r="E133" s="81"/>
      <c r="F133" s="81"/>
    </row>
    <row r="134" spans="2:6" ht="12.75">
      <c r="B134" s="80"/>
      <c r="C134" s="81"/>
      <c r="D134" s="81"/>
      <c r="E134" s="81"/>
      <c r="F134" s="81"/>
    </row>
    <row r="135" spans="2:6" ht="12.75">
      <c r="B135" s="80"/>
      <c r="C135" s="81"/>
      <c r="D135" s="81"/>
      <c r="E135" s="81"/>
      <c r="F135" s="81"/>
    </row>
    <row r="136" spans="2:6" ht="12.75">
      <c r="B136" s="80"/>
      <c r="C136" s="81"/>
      <c r="D136" s="81"/>
      <c r="E136" s="81"/>
      <c r="F136" s="81"/>
    </row>
  </sheetData>
  <sheetProtection/>
  <mergeCells count="1">
    <mergeCell ref="B1:E1"/>
  </mergeCells>
  <printOptions horizontalCentered="1"/>
  <pageMargins left="0.5511811023622047" right="0.5511811023622047" top="1.04" bottom="0.5905511811023623" header="0.5118110236220472" footer="0.5118110236220472"/>
  <pageSetup horizontalDpi="300" verticalDpi="300" orientation="portrait" paperSize="9" scale="72" r:id="rId1"/>
  <headerFooter alignWithMargins="0">
    <oddHeader xml:space="preserve">&amp;R&amp;9Załącznik nr   2 do sprawozdania z wykonania budżetu miasta i gminy za 2009 rok
   </oddHeader>
  </headerFooter>
  <rowBreaks count="2" manualBreakCount="2">
    <brk id="50" max="5" man="1"/>
    <brk id="10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W304"/>
  <sheetViews>
    <sheetView tabSelected="1" view="pageBreakPreview" zoomScaleNormal="75" zoomScaleSheetLayoutView="100" workbookViewId="0" topLeftCell="A261">
      <selection activeCell="F272" sqref="F272"/>
    </sheetView>
  </sheetViews>
  <sheetFormatPr defaultColWidth="9.00390625" defaultRowHeight="12.75"/>
  <cols>
    <col min="1" max="1" width="4.75390625" style="79" customWidth="1"/>
    <col min="2" max="2" width="6.625" style="79" customWidth="1"/>
    <col min="3" max="3" width="5.625" style="79" customWidth="1"/>
    <col min="4" max="4" width="54.875" style="0" customWidth="1"/>
    <col min="5" max="5" width="14.125" style="0" customWidth="1"/>
    <col min="6" max="6" width="14.00390625" style="0" customWidth="1"/>
    <col min="7" max="7" width="9.00390625" style="0" customWidth="1"/>
    <col min="8" max="8" width="13.00390625" style="0" customWidth="1"/>
  </cols>
  <sheetData>
    <row r="1" spans="1:8" ht="15">
      <c r="A1" s="248"/>
      <c r="B1" s="612" t="s">
        <v>263</v>
      </c>
      <c r="C1" s="612"/>
      <c r="D1" s="612"/>
      <c r="E1" s="612"/>
      <c r="F1" s="612"/>
      <c r="G1" s="249"/>
      <c r="H1" s="1"/>
    </row>
    <row r="2" spans="1:8" ht="19.5" thickBot="1">
      <c r="A2" s="251"/>
      <c r="B2" s="252"/>
      <c r="C2" s="252"/>
      <c r="D2" s="253"/>
      <c r="E2" s="253"/>
      <c r="F2" s="252"/>
      <c r="G2" s="252"/>
      <c r="H2" s="253"/>
    </row>
    <row r="3" spans="1:8" s="9" customFormat="1" ht="70.5" customHeight="1">
      <c r="A3" s="2" t="s">
        <v>1</v>
      </c>
      <c r="B3" s="3" t="s">
        <v>2</v>
      </c>
      <c r="C3" s="4" t="s">
        <v>3</v>
      </c>
      <c r="D3" s="5" t="s">
        <v>4</v>
      </c>
      <c r="E3" s="6" t="s">
        <v>155</v>
      </c>
      <c r="F3" s="7" t="s">
        <v>259</v>
      </c>
      <c r="G3" s="234" t="s">
        <v>156</v>
      </c>
      <c r="H3" s="550" t="s">
        <v>272</v>
      </c>
    </row>
    <row r="4" spans="1:8" s="10" customFormat="1" ht="11.25" customHeight="1" thickBot="1">
      <c r="A4" s="417">
        <v>1</v>
      </c>
      <c r="B4" s="418">
        <v>2</v>
      </c>
      <c r="C4" s="418">
        <v>3</v>
      </c>
      <c r="D4" s="418">
        <v>4</v>
      </c>
      <c r="E4" s="418">
        <v>5</v>
      </c>
      <c r="F4" s="418">
        <v>6</v>
      </c>
      <c r="G4" s="63">
        <v>7</v>
      </c>
      <c r="H4" s="255">
        <v>5</v>
      </c>
    </row>
    <row r="5" spans="1:8" s="175" customFormat="1" ht="16.5" customHeight="1">
      <c r="A5" s="171" t="s">
        <v>5</v>
      </c>
      <c r="B5" s="172"/>
      <c r="C5" s="172"/>
      <c r="D5" s="173" t="s">
        <v>6</v>
      </c>
      <c r="E5" s="174">
        <f>SUM(E6)</f>
        <v>3849287.91</v>
      </c>
      <c r="F5" s="174">
        <f>SUM(F6)</f>
        <v>3578082.9</v>
      </c>
      <c r="G5" s="419">
        <f>F5/E5</f>
        <v>0.929544108847914</v>
      </c>
      <c r="H5" s="420">
        <f>SUM(H6)</f>
        <v>0</v>
      </c>
    </row>
    <row r="6" spans="1:8" ht="19.5" customHeight="1">
      <c r="A6" s="11"/>
      <c r="B6" s="323" t="s">
        <v>7</v>
      </c>
      <c r="C6" s="324"/>
      <c r="D6" s="325" t="s">
        <v>8</v>
      </c>
      <c r="E6" s="326">
        <f>SUM(E7:E11)</f>
        <v>3849287.91</v>
      </c>
      <c r="F6" s="326">
        <f>SUM(F7:F11)</f>
        <v>3578082.9</v>
      </c>
      <c r="G6" s="235">
        <f>F6/E6</f>
        <v>0.929544108847914</v>
      </c>
      <c r="H6" s="421">
        <f>SUM(H7:H11)</f>
        <v>0</v>
      </c>
    </row>
    <row r="7" spans="1:14" s="247" customFormat="1" ht="19.5" customHeight="1">
      <c r="A7" s="113"/>
      <c r="B7" s="114"/>
      <c r="C7" s="114" t="s">
        <v>207</v>
      </c>
      <c r="D7" s="115" t="s">
        <v>208</v>
      </c>
      <c r="E7" s="116">
        <v>3300000</v>
      </c>
      <c r="F7" s="116">
        <v>3028797</v>
      </c>
      <c r="G7" s="412">
        <f>F7/E7</f>
        <v>0.9178172727272728</v>
      </c>
      <c r="H7" s="422"/>
      <c r="I7" s="112"/>
      <c r="J7" s="112"/>
      <c r="K7" s="112"/>
      <c r="L7" s="112"/>
      <c r="M7" s="112"/>
      <c r="N7" s="112"/>
    </row>
    <row r="8" spans="1:14" s="247" customFormat="1" ht="19.5" customHeight="1">
      <c r="A8" s="113"/>
      <c r="B8" s="114"/>
      <c r="C8" s="114"/>
      <c r="D8" s="115" t="s">
        <v>209</v>
      </c>
      <c r="E8" s="116"/>
      <c r="F8" s="116"/>
      <c r="G8" s="308"/>
      <c r="H8" s="422"/>
      <c r="I8" s="112"/>
      <c r="J8" s="112"/>
      <c r="K8" s="112"/>
      <c r="L8" s="112"/>
      <c r="M8" s="112"/>
      <c r="N8" s="112"/>
    </row>
    <row r="9" spans="1:8" ht="19.5" customHeight="1">
      <c r="A9" s="12"/>
      <c r="B9" s="13"/>
      <c r="C9" s="13">
        <v>2010</v>
      </c>
      <c r="D9" s="15" t="s">
        <v>40</v>
      </c>
      <c r="E9" s="82">
        <v>549287.91</v>
      </c>
      <c r="F9" s="82">
        <v>549285.9</v>
      </c>
      <c r="G9" s="237">
        <f>F9/E9</f>
        <v>0.9999963407168383</v>
      </c>
      <c r="H9" s="423"/>
    </row>
    <row r="10" spans="1:8" ht="19.5" customHeight="1">
      <c r="A10" s="12"/>
      <c r="B10" s="13"/>
      <c r="C10" s="13"/>
      <c r="D10" s="15" t="s">
        <v>10</v>
      </c>
      <c r="E10" s="82"/>
      <c r="F10" s="82"/>
      <c r="G10" s="237"/>
      <c r="H10" s="423"/>
    </row>
    <row r="11" spans="1:8" ht="19.5" customHeight="1">
      <c r="A11" s="309"/>
      <c r="B11" s="310"/>
      <c r="C11" s="310"/>
      <c r="D11" s="311" t="s">
        <v>11</v>
      </c>
      <c r="E11" s="87"/>
      <c r="F11" s="87"/>
      <c r="G11" s="241"/>
      <c r="H11" s="424"/>
    </row>
    <row r="12" spans="1:8" s="175" customFormat="1" ht="17.25" customHeight="1">
      <c r="A12" s="425" t="s">
        <v>13</v>
      </c>
      <c r="B12" s="313"/>
      <c r="C12" s="313"/>
      <c r="D12" s="314" t="s">
        <v>14</v>
      </c>
      <c r="E12" s="315">
        <f>SUM(E13)</f>
        <v>2600</v>
      </c>
      <c r="F12" s="315">
        <f>SUM(F13)</f>
        <v>2229.67</v>
      </c>
      <c r="G12" s="312">
        <f>F12/E12</f>
        <v>0.8575653846153847</v>
      </c>
      <c r="H12" s="426">
        <f>SUM(H13)</f>
        <v>0</v>
      </c>
    </row>
    <row r="13" spans="1:8" ht="19.5" customHeight="1">
      <c r="A13" s="66"/>
      <c r="B13" s="327" t="s">
        <v>15</v>
      </c>
      <c r="C13" s="228"/>
      <c r="D13" s="229" t="s">
        <v>16</v>
      </c>
      <c r="E13" s="103">
        <f>SUM(E14:E17)</f>
        <v>2600</v>
      </c>
      <c r="F13" s="103">
        <f>SUM(F14:F17)</f>
        <v>2229.67</v>
      </c>
      <c r="G13" s="239">
        <f>F13/E13</f>
        <v>0.8575653846153847</v>
      </c>
      <c r="H13" s="427">
        <f>SUM(H14:H17)</f>
        <v>0</v>
      </c>
    </row>
    <row r="14" spans="1:8" ht="19.5" customHeight="1">
      <c r="A14" s="26"/>
      <c r="B14" s="27"/>
      <c r="C14" s="28" t="s">
        <v>17</v>
      </c>
      <c r="D14" s="29" t="s">
        <v>18</v>
      </c>
      <c r="E14" s="86">
        <v>2600</v>
      </c>
      <c r="F14" s="87">
        <v>2229.67</v>
      </c>
      <c r="G14" s="237">
        <f>F14/E14</f>
        <v>0.8575653846153847</v>
      </c>
      <c r="H14" s="428"/>
    </row>
    <row r="15" spans="1:8" ht="19.5" customHeight="1">
      <c r="A15" s="26"/>
      <c r="B15" s="27"/>
      <c r="C15" s="27"/>
      <c r="D15" s="29" t="s">
        <v>19</v>
      </c>
      <c r="E15" s="86"/>
      <c r="F15" s="87"/>
      <c r="G15" s="237"/>
      <c r="H15" s="428"/>
    </row>
    <row r="16" spans="1:8" ht="19.5" customHeight="1">
      <c r="A16" s="26"/>
      <c r="B16" s="27"/>
      <c r="C16" s="27"/>
      <c r="D16" s="29" t="s">
        <v>20</v>
      </c>
      <c r="E16" s="86"/>
      <c r="F16" s="87"/>
      <c r="G16" s="237"/>
      <c r="H16" s="428"/>
    </row>
    <row r="17" spans="1:8" ht="19.5" customHeight="1">
      <c r="A17" s="26"/>
      <c r="B17" s="27"/>
      <c r="C17" s="27"/>
      <c r="D17" s="29" t="s">
        <v>21</v>
      </c>
      <c r="E17" s="86"/>
      <c r="F17" s="87"/>
      <c r="G17" s="244"/>
      <c r="H17" s="424"/>
    </row>
    <row r="18" spans="1:8" s="175" customFormat="1" ht="16.5" customHeight="1">
      <c r="A18" s="316">
        <v>600</v>
      </c>
      <c r="B18" s="313"/>
      <c r="C18" s="313"/>
      <c r="D18" s="314" t="s">
        <v>22</v>
      </c>
      <c r="E18" s="317">
        <f>SUM(E19)</f>
        <v>245000</v>
      </c>
      <c r="F18" s="317">
        <f>SUM(F19)</f>
        <v>379567.49</v>
      </c>
      <c r="G18" s="288">
        <f>F19/E19</f>
        <v>1.5492550612244897</v>
      </c>
      <c r="H18" s="426">
        <f>SUM(H19)</f>
        <v>0</v>
      </c>
    </row>
    <row r="19" spans="1:8" s="41" customFormat="1" ht="22.5" customHeight="1">
      <c r="A19" s="50"/>
      <c r="B19" s="328">
        <v>60016</v>
      </c>
      <c r="C19" s="328"/>
      <c r="D19" s="329" t="s">
        <v>23</v>
      </c>
      <c r="E19" s="330">
        <f>SUM(E20:E21)</f>
        <v>245000</v>
      </c>
      <c r="F19" s="330">
        <f>SUM(F20:F21)</f>
        <v>379567.49</v>
      </c>
      <c r="G19" s="239">
        <f>F19/E19</f>
        <v>1.5492550612244897</v>
      </c>
      <c r="H19" s="421">
        <f>SUM(H20:H20)</f>
        <v>0</v>
      </c>
    </row>
    <row r="20" spans="1:8" ht="21.75" customHeight="1">
      <c r="A20" s="33"/>
      <c r="B20" s="34"/>
      <c r="C20" s="35" t="s">
        <v>25</v>
      </c>
      <c r="D20" s="36" t="s">
        <v>26</v>
      </c>
      <c r="E20" s="91">
        <v>235000</v>
      </c>
      <c r="F20" s="82">
        <v>369567.49</v>
      </c>
      <c r="G20" s="241">
        <f>F20/E20</f>
        <v>1.5726276170212765</v>
      </c>
      <c r="H20" s="423"/>
    </row>
    <row r="21" spans="1:8" ht="21.75" customHeight="1">
      <c r="A21" s="22"/>
      <c r="B21" s="24"/>
      <c r="C21" s="24" t="s">
        <v>60</v>
      </c>
      <c r="D21" s="25" t="s">
        <v>214</v>
      </c>
      <c r="E21" s="84">
        <v>10000</v>
      </c>
      <c r="F21" s="85">
        <v>10000</v>
      </c>
      <c r="G21" s="241">
        <f>F21/E21</f>
        <v>1</v>
      </c>
      <c r="H21" s="435"/>
    </row>
    <row r="22" spans="1:8" s="175" customFormat="1" ht="18" customHeight="1">
      <c r="A22" s="318">
        <v>700</v>
      </c>
      <c r="B22" s="382"/>
      <c r="C22" s="382"/>
      <c r="D22" s="320" t="s">
        <v>27</v>
      </c>
      <c r="E22" s="321">
        <f>SUM(E24)</f>
        <v>2028000</v>
      </c>
      <c r="F22" s="321">
        <f>SUM(F24)</f>
        <v>1850875.18</v>
      </c>
      <c r="G22" s="548">
        <f>F22/E22</f>
        <v>0.9126603451676528</v>
      </c>
      <c r="H22" s="429">
        <f>SUM(H24)</f>
        <v>615534.5</v>
      </c>
    </row>
    <row r="23" spans="1:8" s="45" customFormat="1" ht="18" customHeight="1">
      <c r="A23" s="46"/>
      <c r="B23" s="549"/>
      <c r="C23" s="332"/>
      <c r="D23" s="311" t="s">
        <v>11</v>
      </c>
      <c r="E23" s="98"/>
      <c r="F23" s="98"/>
      <c r="G23" s="547"/>
      <c r="H23" s="432"/>
    </row>
    <row r="24" spans="1:8" s="41" customFormat="1" ht="22.5" customHeight="1">
      <c r="A24" s="52"/>
      <c r="B24" s="328">
        <v>70005</v>
      </c>
      <c r="C24" s="334"/>
      <c r="D24" s="329" t="s">
        <v>28</v>
      </c>
      <c r="E24" s="335">
        <f>SUM(E25:E36)</f>
        <v>2028000</v>
      </c>
      <c r="F24" s="335">
        <f>SUM(F25:F36)</f>
        <v>1850875.18</v>
      </c>
      <c r="G24" s="243">
        <f>F24/E24</f>
        <v>0.9126603451676528</v>
      </c>
      <c r="H24" s="427">
        <f>SUM(H25:H36)</f>
        <v>615534.5</v>
      </c>
    </row>
    <row r="25" spans="1:8" ht="21.75" customHeight="1">
      <c r="A25" s="26"/>
      <c r="B25" s="34"/>
      <c r="C25" s="28" t="s">
        <v>29</v>
      </c>
      <c r="D25" s="36" t="s">
        <v>30</v>
      </c>
      <c r="E25" s="86">
        <v>95000</v>
      </c>
      <c r="F25" s="91">
        <v>95970.15</v>
      </c>
      <c r="G25" s="244">
        <f>F25/E25</f>
        <v>1.0102121052631579</v>
      </c>
      <c r="H25" s="428">
        <v>74707.5</v>
      </c>
    </row>
    <row r="26" spans="1:8" ht="19.5" customHeight="1">
      <c r="A26" s="26"/>
      <c r="B26" s="34"/>
      <c r="C26" s="27"/>
      <c r="D26" s="36" t="s">
        <v>31</v>
      </c>
      <c r="E26" s="86"/>
      <c r="F26" s="85"/>
      <c r="G26" s="237"/>
      <c r="H26" s="428"/>
    </row>
    <row r="27" spans="1:8" ht="20.25" customHeight="1">
      <c r="A27" s="26"/>
      <c r="B27" s="34"/>
      <c r="C27" s="35" t="s">
        <v>17</v>
      </c>
      <c r="D27" s="226" t="s">
        <v>32</v>
      </c>
      <c r="E27" s="86">
        <v>600000</v>
      </c>
      <c r="F27" s="91">
        <v>704633.67</v>
      </c>
      <c r="G27" s="237">
        <f>F27/E27</f>
        <v>1.17438945</v>
      </c>
      <c r="H27" s="428">
        <v>156284.91</v>
      </c>
    </row>
    <row r="28" spans="1:8" ht="21" customHeight="1">
      <c r="A28" s="26"/>
      <c r="B28" s="225"/>
      <c r="C28" s="34"/>
      <c r="D28" s="36" t="s">
        <v>33</v>
      </c>
      <c r="E28" s="91"/>
      <c r="F28" s="85"/>
      <c r="G28" s="244"/>
      <c r="H28" s="423"/>
    </row>
    <row r="29" spans="1:8" ht="20.25" customHeight="1">
      <c r="A29" s="26"/>
      <c r="B29" s="34"/>
      <c r="C29" s="34"/>
      <c r="D29" s="36" t="s">
        <v>34</v>
      </c>
      <c r="E29" s="91"/>
      <c r="F29" s="86"/>
      <c r="G29" s="241"/>
      <c r="H29" s="423"/>
    </row>
    <row r="30" spans="1:8" ht="18.75" customHeight="1">
      <c r="A30" s="26"/>
      <c r="B30" s="34"/>
      <c r="C30" s="34"/>
      <c r="D30" s="18" t="s">
        <v>35</v>
      </c>
      <c r="E30" s="91"/>
      <c r="F30" s="91"/>
      <c r="G30" s="241"/>
      <c r="H30" s="423"/>
    </row>
    <row r="31" spans="1:14" s="247" customFormat="1" ht="19.5" customHeight="1">
      <c r="A31" s="140"/>
      <c r="B31" s="141"/>
      <c r="C31" s="413" t="s">
        <v>36</v>
      </c>
      <c r="D31" s="142" t="s">
        <v>37</v>
      </c>
      <c r="E31" s="143">
        <v>10000</v>
      </c>
      <c r="F31" s="157">
        <v>25854.42</v>
      </c>
      <c r="G31" s="414">
        <f>F31/E31</f>
        <v>2.585442</v>
      </c>
      <c r="H31" s="422"/>
      <c r="I31" s="112"/>
      <c r="J31" s="112"/>
      <c r="K31" s="112"/>
      <c r="L31" s="112"/>
      <c r="M31" s="112"/>
      <c r="N31" s="112"/>
    </row>
    <row r="32" spans="1:14" ht="20.25" customHeight="1">
      <c r="A32" s="33"/>
      <c r="B32" s="34"/>
      <c r="C32" s="34"/>
      <c r="D32" s="36" t="s">
        <v>38</v>
      </c>
      <c r="E32" s="91"/>
      <c r="F32" s="91"/>
      <c r="G32" s="241"/>
      <c r="H32" s="423"/>
      <c r="I32" s="112"/>
      <c r="J32" s="112"/>
      <c r="K32" s="112"/>
      <c r="L32" s="112"/>
      <c r="M32" s="112"/>
      <c r="N32" s="112"/>
    </row>
    <row r="33" spans="1:14" s="247" customFormat="1" ht="20.25" customHeight="1">
      <c r="A33" s="140"/>
      <c r="B33" s="141"/>
      <c r="C33" s="141" t="s">
        <v>207</v>
      </c>
      <c r="D33" s="115" t="s">
        <v>208</v>
      </c>
      <c r="E33" s="137">
        <v>1320000</v>
      </c>
      <c r="F33" s="124">
        <v>993121.3</v>
      </c>
      <c r="G33" s="414">
        <f>F33/E33</f>
        <v>0.7523646212121212</v>
      </c>
      <c r="H33" s="433">
        <v>110475.39</v>
      </c>
      <c r="I33" s="112"/>
      <c r="J33" s="112"/>
      <c r="K33" s="112"/>
      <c r="L33" s="112"/>
      <c r="M33" s="112"/>
      <c r="N33" s="112"/>
    </row>
    <row r="34" spans="1:14" s="247" customFormat="1" ht="20.25" customHeight="1">
      <c r="A34" s="140"/>
      <c r="B34" s="141"/>
      <c r="C34" s="141"/>
      <c r="D34" s="115" t="s">
        <v>209</v>
      </c>
      <c r="E34" s="124"/>
      <c r="F34" s="143"/>
      <c r="G34" s="414"/>
      <c r="H34" s="434"/>
      <c r="I34" s="112"/>
      <c r="J34" s="112"/>
      <c r="K34" s="112"/>
      <c r="L34" s="112"/>
      <c r="M34" s="112"/>
      <c r="N34" s="112"/>
    </row>
    <row r="35" spans="1:14" s="247" customFormat="1" ht="20.25" customHeight="1">
      <c r="A35" s="125"/>
      <c r="B35" s="126"/>
      <c r="C35" s="114" t="s">
        <v>58</v>
      </c>
      <c r="D35" s="142" t="s">
        <v>59</v>
      </c>
      <c r="E35" s="143">
        <v>0</v>
      </c>
      <c r="F35" s="143">
        <v>4824.69</v>
      </c>
      <c r="G35" s="414"/>
      <c r="H35" s="441"/>
      <c r="I35" s="492"/>
      <c r="J35" s="112"/>
      <c r="K35" s="112"/>
      <c r="L35" s="112"/>
      <c r="M35" s="112"/>
      <c r="N35" s="112"/>
    </row>
    <row r="36" spans="1:8" ht="18.75" customHeight="1">
      <c r="A36" s="26"/>
      <c r="B36" s="27"/>
      <c r="C36" s="64" t="s">
        <v>39</v>
      </c>
      <c r="D36" s="25" t="s">
        <v>12</v>
      </c>
      <c r="E36" s="86">
        <v>3000</v>
      </c>
      <c r="F36" s="91">
        <v>26470.95</v>
      </c>
      <c r="G36" s="351">
        <f>F36/E36</f>
        <v>8.82365</v>
      </c>
      <c r="H36" s="423">
        <v>274066.7</v>
      </c>
    </row>
    <row r="37" spans="1:8" s="336" customFormat="1" ht="19.5" customHeight="1">
      <c r="A37" s="436">
        <v>710</v>
      </c>
      <c r="B37" s="339"/>
      <c r="C37" s="339"/>
      <c r="D37" s="340" t="s">
        <v>41</v>
      </c>
      <c r="E37" s="315">
        <f>SUM(E38)</f>
        <v>84000</v>
      </c>
      <c r="F37" s="315">
        <f>SUM(F38)</f>
        <v>109292.5</v>
      </c>
      <c r="G37" s="312">
        <f>F37/E37</f>
        <v>1.3011011904761904</v>
      </c>
      <c r="H37" s="426">
        <f>SUM(H38)</f>
        <v>0</v>
      </c>
    </row>
    <row r="38" spans="1:8" s="41" customFormat="1" ht="19.5" customHeight="1">
      <c r="A38" s="341"/>
      <c r="B38" s="324">
        <v>71035</v>
      </c>
      <c r="C38" s="324"/>
      <c r="D38" s="325" t="s">
        <v>42</v>
      </c>
      <c r="E38" s="326">
        <f>SUM(E39:E42)</f>
        <v>84000</v>
      </c>
      <c r="F38" s="326">
        <f>SUM(F39:F42)</f>
        <v>109292.5</v>
      </c>
      <c r="G38" s="239">
        <f>F38/E38</f>
        <v>1.3011011904761904</v>
      </c>
      <c r="H38" s="427">
        <f>SUM(H39:H42)</f>
        <v>0</v>
      </c>
    </row>
    <row r="39" spans="1:8" ht="18" customHeight="1">
      <c r="A39" s="12"/>
      <c r="B39" s="13"/>
      <c r="C39" s="14" t="s">
        <v>25</v>
      </c>
      <c r="D39" s="15" t="s">
        <v>26</v>
      </c>
      <c r="E39" s="82">
        <v>80000</v>
      </c>
      <c r="F39" s="82">
        <v>105292.5</v>
      </c>
      <c r="G39" s="237">
        <f>F39/E39</f>
        <v>1.31615625</v>
      </c>
      <c r="H39" s="423"/>
    </row>
    <row r="40" spans="1:8" ht="21.75" customHeight="1">
      <c r="A40" s="33"/>
      <c r="B40" s="13"/>
      <c r="C40" s="13">
        <v>2020</v>
      </c>
      <c r="D40" s="15" t="s">
        <v>43</v>
      </c>
      <c r="E40" s="82">
        <v>4000</v>
      </c>
      <c r="F40" s="82">
        <v>4000</v>
      </c>
      <c r="G40" s="237">
        <f>F40/E40</f>
        <v>1</v>
      </c>
      <c r="H40" s="423"/>
    </row>
    <row r="41" spans="1:8" ht="18" customHeight="1">
      <c r="A41" s="12"/>
      <c r="B41" s="13"/>
      <c r="C41" s="13"/>
      <c r="D41" s="15" t="s">
        <v>44</v>
      </c>
      <c r="E41" s="82"/>
      <c r="F41" s="82"/>
      <c r="G41" s="244"/>
      <c r="H41" s="423"/>
    </row>
    <row r="42" spans="1:8" ht="18.75" customHeight="1">
      <c r="A42" s="19"/>
      <c r="B42" s="20"/>
      <c r="C42" s="20"/>
      <c r="D42" s="21" t="s">
        <v>45</v>
      </c>
      <c r="E42" s="83"/>
      <c r="F42" s="83"/>
      <c r="G42" s="245"/>
      <c r="H42" s="438"/>
    </row>
    <row r="43" spans="1:9" s="175" customFormat="1" ht="19.5" customHeight="1">
      <c r="A43" s="344">
        <v>750</v>
      </c>
      <c r="B43" s="345"/>
      <c r="C43" s="345"/>
      <c r="D43" s="346" t="s">
        <v>46</v>
      </c>
      <c r="E43" s="347">
        <f>SUM(E44+E50+E63)</f>
        <v>185115</v>
      </c>
      <c r="F43" s="347">
        <f>SUM(F44+F50+F63)</f>
        <v>432555.44</v>
      </c>
      <c r="G43" s="322">
        <f>F43/E43</f>
        <v>2.3366849796072713</v>
      </c>
      <c r="H43" s="439">
        <f>SUM(H44+H50+H63)</f>
        <v>5368.17</v>
      </c>
      <c r="I43" s="348"/>
    </row>
    <row r="44" spans="1:8" s="41" customFormat="1" ht="19.5" customHeight="1">
      <c r="A44" s="349"/>
      <c r="B44" s="328">
        <v>75011</v>
      </c>
      <c r="C44" s="334"/>
      <c r="D44" s="329" t="s">
        <v>47</v>
      </c>
      <c r="E44" s="330">
        <f>SUM(E45:E49)</f>
        <v>171115</v>
      </c>
      <c r="F44" s="330">
        <f>SUM(F45:F49)</f>
        <v>169742.3</v>
      </c>
      <c r="G44" s="239">
        <f>F44/E44</f>
        <v>0.9919779095929637</v>
      </c>
      <c r="H44" s="421">
        <f>SUM(H45:H49)</f>
        <v>0</v>
      </c>
    </row>
    <row r="45" spans="1:8" ht="19.5" customHeight="1">
      <c r="A45" s="26"/>
      <c r="B45" s="34"/>
      <c r="C45" s="34">
        <v>2010</v>
      </c>
      <c r="D45" s="36" t="s">
        <v>48</v>
      </c>
      <c r="E45" s="85">
        <v>167865</v>
      </c>
      <c r="F45" s="85">
        <v>167865</v>
      </c>
      <c r="G45" s="237">
        <f>F45/E45</f>
        <v>1</v>
      </c>
      <c r="H45" s="435"/>
    </row>
    <row r="46" spans="1:11" ht="19.5" customHeight="1">
      <c r="A46" s="33"/>
      <c r="B46" s="17"/>
      <c r="C46" s="17"/>
      <c r="D46" s="36" t="s">
        <v>49</v>
      </c>
      <c r="E46" s="86"/>
      <c r="F46" s="86"/>
      <c r="G46" s="244"/>
      <c r="H46" s="428"/>
      <c r="K46" s="350"/>
    </row>
    <row r="47" spans="1:8" ht="19.5" customHeight="1">
      <c r="A47" s="33"/>
      <c r="B47" s="34"/>
      <c r="C47" s="34"/>
      <c r="D47" s="36" t="s">
        <v>50</v>
      </c>
      <c r="E47" s="91"/>
      <c r="F47" s="91"/>
      <c r="G47" s="237"/>
      <c r="H47" s="423"/>
    </row>
    <row r="48" spans="1:8" ht="19.5" customHeight="1">
      <c r="A48" s="30"/>
      <c r="B48" s="24"/>
      <c r="C48" s="31">
        <v>2360</v>
      </c>
      <c r="D48" s="18" t="s">
        <v>51</v>
      </c>
      <c r="E48" s="85">
        <v>3250</v>
      </c>
      <c r="F48" s="89">
        <v>1877.3</v>
      </c>
      <c r="G48" s="357">
        <f>F48/E48</f>
        <v>0.5776307692307692</v>
      </c>
      <c r="H48" s="435"/>
    </row>
    <row r="49" spans="1:11" ht="19.5" customHeight="1">
      <c r="A49" s="37"/>
      <c r="B49" s="38"/>
      <c r="C49" s="38"/>
      <c r="D49" s="40" t="s">
        <v>52</v>
      </c>
      <c r="E49" s="92"/>
      <c r="F49" s="93"/>
      <c r="G49" s="245"/>
      <c r="H49" s="424"/>
      <c r="K49" s="356"/>
    </row>
    <row r="50" spans="1:8" s="41" customFormat="1" ht="19.5" customHeight="1">
      <c r="A50" s="51"/>
      <c r="B50" s="352">
        <v>75023</v>
      </c>
      <c r="C50" s="68"/>
      <c r="D50" s="353" t="s">
        <v>53</v>
      </c>
      <c r="E50" s="540">
        <f>SUM(E51:E62)</f>
        <v>14000</v>
      </c>
      <c r="F50" s="540">
        <f>SUM(F51:F62)</f>
        <v>261600.19</v>
      </c>
      <c r="G50" s="410">
        <f>F50/E50</f>
        <v>18.685727857142858</v>
      </c>
      <c r="H50" s="541">
        <f>SUM(H51:H62)</f>
        <v>5368.17</v>
      </c>
    </row>
    <row r="51" spans="1:8" s="342" customFormat="1" ht="19.5" customHeight="1">
      <c r="A51" s="30"/>
      <c r="B51" s="34"/>
      <c r="C51" s="34" t="s">
        <v>24</v>
      </c>
      <c r="D51" s="36" t="s">
        <v>210</v>
      </c>
      <c r="E51" s="95">
        <v>10000</v>
      </c>
      <c r="F51" s="95">
        <v>61846.77</v>
      </c>
      <c r="G51" s="357">
        <f>F51/E51</f>
        <v>6.184677</v>
      </c>
      <c r="H51" s="440"/>
    </row>
    <row r="52" spans="1:8" s="342" customFormat="1" ht="19.5" customHeight="1" thickBot="1">
      <c r="A52" s="554"/>
      <c r="B52" s="555"/>
      <c r="C52" s="556"/>
      <c r="D52" s="557" t="s">
        <v>211</v>
      </c>
      <c r="E52" s="558"/>
      <c r="F52" s="559"/>
      <c r="G52" s="560"/>
      <c r="H52" s="561"/>
    </row>
    <row r="53" spans="1:8" ht="19.5" customHeight="1">
      <c r="A53" s="562"/>
      <c r="B53" s="563"/>
      <c r="C53" s="564" t="s">
        <v>25</v>
      </c>
      <c r="D53" s="565" t="s">
        <v>26</v>
      </c>
      <c r="E53" s="566">
        <v>2000</v>
      </c>
      <c r="F53" s="567">
        <v>4145</v>
      </c>
      <c r="G53" s="568">
        <f>F53/E53</f>
        <v>2.0725</v>
      </c>
      <c r="H53" s="569"/>
    </row>
    <row r="54" spans="1:8" ht="19.5" customHeight="1">
      <c r="A54" s="33"/>
      <c r="B54" s="27"/>
      <c r="C54" s="34" t="s">
        <v>212</v>
      </c>
      <c r="D54" s="36" t="s">
        <v>32</v>
      </c>
      <c r="E54" s="86">
        <v>0</v>
      </c>
      <c r="F54" s="91">
        <v>5144.59</v>
      </c>
      <c r="G54" s="236"/>
      <c r="H54" s="428">
        <v>5368.17</v>
      </c>
    </row>
    <row r="55" spans="1:8" ht="19.5" customHeight="1">
      <c r="A55" s="33"/>
      <c r="B55" s="34"/>
      <c r="C55" s="35"/>
      <c r="D55" s="36" t="s">
        <v>33</v>
      </c>
      <c r="E55" s="86"/>
      <c r="F55" s="85"/>
      <c r="G55" s="236"/>
      <c r="H55" s="428"/>
    </row>
    <row r="56" spans="1:8" ht="19.5" customHeight="1">
      <c r="A56" s="33"/>
      <c r="B56" s="17"/>
      <c r="C56" s="35"/>
      <c r="D56" s="36" t="s">
        <v>34</v>
      </c>
      <c r="E56" s="91"/>
      <c r="F56" s="91"/>
      <c r="G56" s="236"/>
      <c r="H56" s="428"/>
    </row>
    <row r="57" spans="1:8" ht="19.5" customHeight="1">
      <c r="A57" s="33"/>
      <c r="B57" s="34"/>
      <c r="C57" s="35"/>
      <c r="D57" s="36" t="s">
        <v>35</v>
      </c>
      <c r="E57" s="86"/>
      <c r="F57" s="89"/>
      <c r="G57" s="236"/>
      <c r="H57" s="428"/>
    </row>
    <row r="58" spans="1:8" s="112" customFormat="1" ht="19.5" customHeight="1">
      <c r="A58" s="140"/>
      <c r="B58" s="141"/>
      <c r="C58" s="141" t="s">
        <v>58</v>
      </c>
      <c r="D58" s="142" t="s">
        <v>59</v>
      </c>
      <c r="E58" s="128">
        <v>0</v>
      </c>
      <c r="F58" s="124">
        <v>5937.36</v>
      </c>
      <c r="G58" s="308"/>
      <c r="H58" s="441"/>
    </row>
    <row r="59" spans="1:8" s="112" customFormat="1" ht="19.5" customHeight="1">
      <c r="A59" s="279"/>
      <c r="B59" s="155"/>
      <c r="C59" s="155" t="s">
        <v>213</v>
      </c>
      <c r="D59" s="156" t="s">
        <v>158</v>
      </c>
      <c r="E59" s="164">
        <v>0</v>
      </c>
      <c r="F59" s="157">
        <v>650.93</v>
      </c>
      <c r="G59" s="411"/>
      <c r="H59" s="442"/>
    </row>
    <row r="60" spans="1:8" ht="19.5" customHeight="1">
      <c r="A60" s="33"/>
      <c r="B60" s="34"/>
      <c r="C60" s="35" t="s">
        <v>39</v>
      </c>
      <c r="D60" s="36" t="s">
        <v>12</v>
      </c>
      <c r="E60" s="91">
        <v>1000</v>
      </c>
      <c r="F60" s="91">
        <v>89583.8</v>
      </c>
      <c r="G60" s="237">
        <f>F60/E60</f>
        <v>89.5838</v>
      </c>
      <c r="H60" s="423"/>
    </row>
    <row r="61" spans="1:8" ht="19.5" customHeight="1">
      <c r="A61" s="33"/>
      <c r="B61" s="17"/>
      <c r="C61" s="17" t="s">
        <v>60</v>
      </c>
      <c r="D61" s="36" t="s">
        <v>214</v>
      </c>
      <c r="E61" s="91">
        <v>0</v>
      </c>
      <c r="F61" s="91">
        <v>90544.85</v>
      </c>
      <c r="G61" s="237"/>
      <c r="H61" s="423"/>
    </row>
    <row r="62" spans="1:8" ht="19.5" customHeight="1">
      <c r="A62" s="37"/>
      <c r="B62" s="38"/>
      <c r="C62" s="39" t="s">
        <v>54</v>
      </c>
      <c r="D62" s="40" t="s">
        <v>55</v>
      </c>
      <c r="E62" s="92">
        <v>1000</v>
      </c>
      <c r="F62" s="98">
        <v>3746.89</v>
      </c>
      <c r="G62" s="245">
        <f>F62/E62</f>
        <v>3.74689</v>
      </c>
      <c r="H62" s="424"/>
    </row>
    <row r="63" spans="1:8" ht="19.5" customHeight="1">
      <c r="A63" s="496"/>
      <c r="B63" s="68">
        <v>75075</v>
      </c>
      <c r="C63" s="497"/>
      <c r="D63" s="498" t="s">
        <v>264</v>
      </c>
      <c r="E63" s="103">
        <f>SUM(E64)</f>
        <v>0</v>
      </c>
      <c r="F63" s="103">
        <f>SUM(F64)</f>
        <v>1212.95</v>
      </c>
      <c r="G63" s="242"/>
      <c r="H63" s="452"/>
    </row>
    <row r="64" spans="1:8" ht="19.5" customHeight="1">
      <c r="A64" s="499"/>
      <c r="B64" s="38"/>
      <c r="C64" s="500" t="s">
        <v>127</v>
      </c>
      <c r="D64" s="40" t="s">
        <v>55</v>
      </c>
      <c r="E64" s="93">
        <v>0</v>
      </c>
      <c r="F64" s="98">
        <v>1212.95</v>
      </c>
      <c r="G64" s="245"/>
      <c r="H64" s="424"/>
    </row>
    <row r="65" spans="1:8" s="175" customFormat="1" ht="19.5" customHeight="1">
      <c r="A65" s="443">
        <v>751</v>
      </c>
      <c r="B65" s="360"/>
      <c r="C65" s="360"/>
      <c r="D65" s="363" t="s">
        <v>61</v>
      </c>
      <c r="E65" s="358">
        <f>SUM(E68+E73)</f>
        <v>40767</v>
      </c>
      <c r="F65" s="358">
        <f>SUM(F68+F73)</f>
        <v>40222.76</v>
      </c>
      <c r="G65" s="359">
        <f>F65/E65</f>
        <v>0.9866499865086958</v>
      </c>
      <c r="H65" s="429">
        <f>SUM(H68)</f>
        <v>0</v>
      </c>
    </row>
    <row r="66" spans="1:8" s="175" customFormat="1" ht="19.5" customHeight="1">
      <c r="A66" s="444"/>
      <c r="B66" s="368"/>
      <c r="C66" s="370"/>
      <c r="D66" s="371" t="s">
        <v>170</v>
      </c>
      <c r="E66" s="372"/>
      <c r="F66" s="375"/>
      <c r="G66" s="376"/>
      <c r="H66" s="445"/>
    </row>
    <row r="67" spans="1:8" s="175" customFormat="1" ht="19.5" customHeight="1">
      <c r="A67" s="446"/>
      <c r="B67" s="369"/>
      <c r="C67" s="362"/>
      <c r="D67" s="364" t="s">
        <v>171</v>
      </c>
      <c r="E67" s="373"/>
      <c r="F67" s="366"/>
      <c r="G67" s="377"/>
      <c r="H67" s="447"/>
    </row>
    <row r="68" spans="1:8" s="41" customFormat="1" ht="19.5" customHeight="1">
      <c r="A68" s="51"/>
      <c r="B68" s="352">
        <v>75101</v>
      </c>
      <c r="C68" s="352"/>
      <c r="D68" s="353" t="s">
        <v>215</v>
      </c>
      <c r="E68" s="354">
        <f>SUM(E70:E72)</f>
        <v>3923</v>
      </c>
      <c r="F68" s="355">
        <f>SUM(F70:F72)</f>
        <v>3922.23</v>
      </c>
      <c r="G68" s="235">
        <f>F68/E68</f>
        <v>0.9998037216416008</v>
      </c>
      <c r="H68" s="448">
        <f>SUM(H70:H72)</f>
        <v>0</v>
      </c>
    </row>
    <row r="69" spans="1:8" s="41" customFormat="1" ht="19.5" customHeight="1">
      <c r="A69" s="51"/>
      <c r="B69" s="352"/>
      <c r="C69" s="352"/>
      <c r="D69" s="353" t="s">
        <v>216</v>
      </c>
      <c r="E69" s="354"/>
      <c r="F69" s="355"/>
      <c r="G69" s="236"/>
      <c r="H69" s="451"/>
    </row>
    <row r="70" spans="1:8" ht="19.5" customHeight="1">
      <c r="A70" s="33"/>
      <c r="B70" s="34"/>
      <c r="C70" s="34">
        <v>2010</v>
      </c>
      <c r="D70" s="36" t="s">
        <v>48</v>
      </c>
      <c r="E70" s="91">
        <v>3923</v>
      </c>
      <c r="F70" s="82">
        <v>3922.23</v>
      </c>
      <c r="G70" s="244">
        <f>F70/E70</f>
        <v>0.9998037216416008</v>
      </c>
      <c r="H70" s="437"/>
    </row>
    <row r="71" spans="1:8" ht="19.5" customHeight="1">
      <c r="A71" s="33"/>
      <c r="B71" s="34"/>
      <c r="C71" s="34"/>
      <c r="D71" s="36" t="s">
        <v>49</v>
      </c>
      <c r="E71" s="91"/>
      <c r="F71" s="82"/>
      <c r="G71" s="237"/>
      <c r="H71" s="423"/>
    </row>
    <row r="72" spans="1:8" ht="19.5" customHeight="1">
      <c r="A72" s="37"/>
      <c r="B72" s="38"/>
      <c r="C72" s="38"/>
      <c r="D72" s="40" t="s">
        <v>50</v>
      </c>
      <c r="E72" s="92"/>
      <c r="F72" s="93"/>
      <c r="G72" s="244"/>
      <c r="H72" s="428"/>
    </row>
    <row r="73" spans="1:8" ht="19.5" customHeight="1">
      <c r="A73" s="66"/>
      <c r="B73" s="228">
        <v>75113</v>
      </c>
      <c r="C73" s="228"/>
      <c r="D73" s="229" t="s">
        <v>260</v>
      </c>
      <c r="E73" s="385">
        <f>SUM(E74:E76)</f>
        <v>36844</v>
      </c>
      <c r="F73" s="385">
        <f>SUM(F74:F76)</f>
        <v>36300.53</v>
      </c>
      <c r="G73" s="501">
        <f>F73/E73</f>
        <v>0.9852494300293128</v>
      </c>
      <c r="H73" s="421"/>
    </row>
    <row r="74" spans="1:8" ht="19.5" customHeight="1">
      <c r="A74" s="33"/>
      <c r="B74" s="34"/>
      <c r="C74" s="34">
        <v>2010</v>
      </c>
      <c r="D74" s="36" t="s">
        <v>48</v>
      </c>
      <c r="E74" s="91">
        <v>36844</v>
      </c>
      <c r="F74" s="91">
        <v>36300.53</v>
      </c>
      <c r="G74" s="237">
        <f>F74/E74</f>
        <v>0.9852494300293128</v>
      </c>
      <c r="H74" s="423"/>
    </row>
    <row r="75" spans="1:8" ht="19.5" customHeight="1">
      <c r="A75" s="33"/>
      <c r="B75" s="34"/>
      <c r="C75" s="34"/>
      <c r="D75" s="36" t="s">
        <v>49</v>
      </c>
      <c r="E75" s="91"/>
      <c r="F75" s="82"/>
      <c r="G75" s="351"/>
      <c r="H75" s="428"/>
    </row>
    <row r="76" spans="1:8" ht="19.5" customHeight="1">
      <c r="A76" s="47"/>
      <c r="B76" s="48"/>
      <c r="C76" s="48"/>
      <c r="D76" s="49" t="s">
        <v>50</v>
      </c>
      <c r="E76" s="99"/>
      <c r="F76" s="83"/>
      <c r="G76" s="244"/>
      <c r="H76" s="428"/>
    </row>
    <row r="77" spans="1:8" s="175" customFormat="1" ht="27" customHeight="1">
      <c r="A77" s="316">
        <v>754</v>
      </c>
      <c r="B77" s="313"/>
      <c r="C77" s="313"/>
      <c r="D77" s="314" t="s">
        <v>217</v>
      </c>
      <c r="E77" s="317">
        <f>SUM(E78+E82)</f>
        <v>40000</v>
      </c>
      <c r="F77" s="317">
        <f>SUM(F78+F82)</f>
        <v>54309.26</v>
      </c>
      <c r="G77" s="312">
        <f>F77/E77</f>
        <v>1.3577315</v>
      </c>
      <c r="H77" s="426">
        <f>SUM(H78+H82)</f>
        <v>40004.87</v>
      </c>
    </row>
    <row r="78" spans="1:8" s="41" customFormat="1" ht="17.25" customHeight="1">
      <c r="A78" s="52"/>
      <c r="B78" s="54">
        <v>75414</v>
      </c>
      <c r="C78" s="54"/>
      <c r="D78" s="55" t="s">
        <v>69</v>
      </c>
      <c r="E78" s="100">
        <f>SUM(E79)</f>
        <v>1000</v>
      </c>
      <c r="F78" s="335">
        <f>SUM(F79)</f>
        <v>1000</v>
      </c>
      <c r="G78" s="239">
        <f>F78/E78</f>
        <v>1</v>
      </c>
      <c r="H78" s="427">
        <f>SUM(H79)</f>
        <v>0</v>
      </c>
    </row>
    <row r="79" spans="1:8" ht="19.5" customHeight="1">
      <c r="A79" s="26"/>
      <c r="B79" s="27"/>
      <c r="C79" s="27">
        <v>2010</v>
      </c>
      <c r="D79" s="29" t="s">
        <v>48</v>
      </c>
      <c r="E79" s="86">
        <v>1000</v>
      </c>
      <c r="F79" s="87">
        <v>1000</v>
      </c>
      <c r="G79" s="237">
        <f>F79/E79</f>
        <v>1</v>
      </c>
      <c r="H79" s="428"/>
    </row>
    <row r="80" spans="1:8" ht="19.5" customHeight="1">
      <c r="A80" s="26"/>
      <c r="B80" s="27"/>
      <c r="C80" s="27"/>
      <c r="D80" s="29" t="s">
        <v>49</v>
      </c>
      <c r="E80" s="86"/>
      <c r="F80" s="87"/>
      <c r="G80" s="244"/>
      <c r="H80" s="428"/>
    </row>
    <row r="81" spans="1:8" ht="19.5" customHeight="1">
      <c r="A81" s="37"/>
      <c r="B81" s="38"/>
      <c r="C81" s="38"/>
      <c r="D81" s="40" t="s">
        <v>50</v>
      </c>
      <c r="E81" s="92"/>
      <c r="F81" s="93"/>
      <c r="G81" s="245"/>
      <c r="H81" s="424"/>
    </row>
    <row r="82" spans="1:8" s="41" customFormat="1" ht="16.5" customHeight="1">
      <c r="A82" s="50"/>
      <c r="B82" s="328">
        <v>75416</v>
      </c>
      <c r="C82" s="328"/>
      <c r="D82" s="329" t="s">
        <v>70</v>
      </c>
      <c r="E82" s="330">
        <f>SUM(E83)</f>
        <v>39000</v>
      </c>
      <c r="F82" s="326">
        <f>SUM(F83)</f>
        <v>53309.26</v>
      </c>
      <c r="G82" s="239">
        <f>F82/E82</f>
        <v>1.3669041025641027</v>
      </c>
      <c r="H82" s="421">
        <f>SUM(H83)</f>
        <v>40004.87</v>
      </c>
    </row>
    <row r="83" spans="1:8" ht="19.5" customHeight="1">
      <c r="A83" s="22"/>
      <c r="B83" s="24"/>
      <c r="C83" s="23" t="s">
        <v>71</v>
      </c>
      <c r="D83" s="25" t="s">
        <v>72</v>
      </c>
      <c r="E83" s="84">
        <v>39000</v>
      </c>
      <c r="F83" s="85">
        <v>53309.26</v>
      </c>
      <c r="G83" s="244">
        <f>F83/E83</f>
        <v>1.3669041025641027</v>
      </c>
      <c r="H83" s="435">
        <v>40004.87</v>
      </c>
    </row>
    <row r="84" spans="1:8" s="175" customFormat="1" ht="19.5" customHeight="1">
      <c r="A84" s="443">
        <v>756</v>
      </c>
      <c r="B84" s="382"/>
      <c r="C84" s="360"/>
      <c r="D84" s="383" t="s">
        <v>218</v>
      </c>
      <c r="E84" s="374">
        <f>SUM(E88+E92+E103+E117+E129)</f>
        <v>25239064</v>
      </c>
      <c r="F84" s="374">
        <f>SUM(F88+F92+F103+F117+F129)</f>
        <v>25056427.089999996</v>
      </c>
      <c r="G84" s="380">
        <f>F84/E84</f>
        <v>0.9927637209525677</v>
      </c>
      <c r="H84" s="449">
        <f>SUM(H88+H92+H103+H117+H129)</f>
        <v>1086183.6800000002</v>
      </c>
    </row>
    <row r="85" spans="1:8" s="175" customFormat="1" ht="18.75" customHeight="1">
      <c r="A85" s="444"/>
      <c r="B85" s="361"/>
      <c r="C85" s="370"/>
      <c r="D85" s="384" t="s">
        <v>219</v>
      </c>
      <c r="E85" s="375"/>
      <c r="F85" s="372"/>
      <c r="G85" s="381"/>
      <c r="H85" s="439"/>
    </row>
    <row r="86" spans="1:8" s="175" customFormat="1" ht="21.75" customHeight="1">
      <c r="A86" s="406"/>
      <c r="B86" s="368"/>
      <c r="C86" s="361"/>
      <c r="D86" s="379" t="s">
        <v>220</v>
      </c>
      <c r="E86" s="365"/>
      <c r="F86" s="372"/>
      <c r="G86" s="367"/>
      <c r="H86" s="445"/>
    </row>
    <row r="87" spans="1:8" s="175" customFormat="1" ht="21.75" customHeight="1">
      <c r="A87" s="450"/>
      <c r="B87" s="369"/>
      <c r="C87" s="369"/>
      <c r="D87" s="378" t="s">
        <v>221</v>
      </c>
      <c r="E87" s="373"/>
      <c r="F87" s="373"/>
      <c r="G87" s="377"/>
      <c r="H87" s="447"/>
    </row>
    <row r="88" spans="1:8" s="41" customFormat="1" ht="19.5" customHeight="1">
      <c r="A88" s="51"/>
      <c r="B88" s="352">
        <v>75601</v>
      </c>
      <c r="C88" s="352"/>
      <c r="D88" s="353" t="s">
        <v>76</v>
      </c>
      <c r="E88" s="354">
        <f>SUM(E89:E91)</f>
        <v>36000</v>
      </c>
      <c r="F88" s="355">
        <f>SUM(F89:F91)</f>
        <v>39812.46</v>
      </c>
      <c r="G88" s="243">
        <f>F88/E88</f>
        <v>1.1059016666666666</v>
      </c>
      <c r="H88" s="448">
        <f>SUM(H89:H91)</f>
        <v>59759.73</v>
      </c>
    </row>
    <row r="89" spans="1:8" ht="19.5" customHeight="1">
      <c r="A89" s="30"/>
      <c r="B89" s="31"/>
      <c r="C89" s="58" t="s">
        <v>77</v>
      </c>
      <c r="D89" s="32" t="s">
        <v>222</v>
      </c>
      <c r="E89" s="89">
        <v>32000</v>
      </c>
      <c r="F89" s="90">
        <v>37959.53</v>
      </c>
      <c r="G89" s="244">
        <f>F89/E89</f>
        <v>1.1862353125</v>
      </c>
      <c r="H89" s="437">
        <v>59759.73</v>
      </c>
    </row>
    <row r="90" spans="1:8" ht="19.5" customHeight="1">
      <c r="A90" s="33"/>
      <c r="B90" s="34"/>
      <c r="C90" s="34"/>
      <c r="D90" s="36" t="s">
        <v>223</v>
      </c>
      <c r="E90" s="91"/>
      <c r="F90" s="82"/>
      <c r="G90" s="237"/>
      <c r="H90" s="423"/>
    </row>
    <row r="91" spans="1:8" ht="19.5" customHeight="1">
      <c r="A91" s="22"/>
      <c r="B91" s="48"/>
      <c r="C91" s="53" t="s">
        <v>78</v>
      </c>
      <c r="D91" s="49" t="s">
        <v>79</v>
      </c>
      <c r="E91" s="99">
        <v>4000</v>
      </c>
      <c r="F91" s="83">
        <v>1852.93</v>
      </c>
      <c r="G91" s="240">
        <f>F91/E91</f>
        <v>0.4632325</v>
      </c>
      <c r="H91" s="438"/>
    </row>
    <row r="92" spans="1:13" s="41" customFormat="1" ht="19.5" customHeight="1">
      <c r="A92" s="52"/>
      <c r="B92" s="54">
        <v>75615</v>
      </c>
      <c r="C92" s="54"/>
      <c r="D92" s="329" t="s">
        <v>224</v>
      </c>
      <c r="E92" s="330">
        <f>SUM(E94:E102)</f>
        <v>5517653</v>
      </c>
      <c r="F92" s="330">
        <f>SUM(F94:F102)</f>
        <v>6255753.069999998</v>
      </c>
      <c r="G92" s="337">
        <f>F92/E92</f>
        <v>1.1337706575603792</v>
      </c>
      <c r="H92" s="421">
        <f>SUM(H94:H102)</f>
        <v>407397.32000000007</v>
      </c>
      <c r="M92" s="41" t="s">
        <v>225</v>
      </c>
    </row>
    <row r="93" spans="1:8" s="41" customFormat="1" ht="19.5" customHeight="1">
      <c r="A93" s="56"/>
      <c r="B93" s="387"/>
      <c r="C93" s="57"/>
      <c r="D93" s="388" t="s">
        <v>226</v>
      </c>
      <c r="E93" s="385"/>
      <c r="F93" s="389"/>
      <c r="G93" s="343"/>
      <c r="H93" s="451"/>
    </row>
    <row r="94" spans="1:8" s="41" customFormat="1" ht="19.5" customHeight="1">
      <c r="A94" s="56"/>
      <c r="B94" s="228"/>
      <c r="C94" s="57"/>
      <c r="D94" s="229" t="s">
        <v>227</v>
      </c>
      <c r="E94" s="101"/>
      <c r="F94" s="385"/>
      <c r="G94" s="386"/>
      <c r="H94" s="452"/>
    </row>
    <row r="95" spans="1:8" ht="19.5" customHeight="1">
      <c r="A95" s="33"/>
      <c r="B95" s="34"/>
      <c r="C95" s="35" t="s">
        <v>80</v>
      </c>
      <c r="D95" s="36" t="s">
        <v>81</v>
      </c>
      <c r="E95" s="91">
        <v>4600000</v>
      </c>
      <c r="F95" s="91">
        <v>5346413.55</v>
      </c>
      <c r="G95" s="351">
        <f aca="true" t="shared" si="0" ref="G95:G103">F95/E95</f>
        <v>1.1622638152173912</v>
      </c>
      <c r="H95" s="423">
        <v>378711.25</v>
      </c>
    </row>
    <row r="96" spans="1:8" ht="19.5" customHeight="1">
      <c r="A96" s="26"/>
      <c r="B96" s="27"/>
      <c r="C96" s="28" t="s">
        <v>82</v>
      </c>
      <c r="D96" s="29" t="s">
        <v>83</v>
      </c>
      <c r="E96" s="86">
        <v>360000</v>
      </c>
      <c r="F96" s="87">
        <v>386753.81</v>
      </c>
      <c r="G96" s="237">
        <f t="shared" si="0"/>
        <v>1.0743161388888889</v>
      </c>
      <c r="H96" s="428">
        <v>8552.15</v>
      </c>
    </row>
    <row r="97" spans="1:8" ht="19.5" customHeight="1">
      <c r="A97" s="26"/>
      <c r="B97" s="27"/>
      <c r="C97" s="28" t="s">
        <v>84</v>
      </c>
      <c r="D97" s="29" t="s">
        <v>85</v>
      </c>
      <c r="E97" s="86">
        <v>14000</v>
      </c>
      <c r="F97" s="87">
        <v>15961</v>
      </c>
      <c r="G97" s="237">
        <f t="shared" si="0"/>
        <v>1.1400714285714286</v>
      </c>
      <c r="H97" s="428">
        <v>63.3</v>
      </c>
    </row>
    <row r="98" spans="1:8" ht="19.5" customHeight="1">
      <c r="A98" s="26"/>
      <c r="B98" s="27"/>
      <c r="C98" s="28" t="s">
        <v>86</v>
      </c>
      <c r="D98" s="29" t="s">
        <v>87</v>
      </c>
      <c r="E98" s="86">
        <v>310000</v>
      </c>
      <c r="F98" s="87">
        <v>339145.88</v>
      </c>
      <c r="G98" s="244">
        <f t="shared" si="0"/>
        <v>1.0940189677419354</v>
      </c>
      <c r="H98" s="428">
        <v>19456.22</v>
      </c>
    </row>
    <row r="99" spans="1:8" ht="19.5" customHeight="1">
      <c r="A99" s="26"/>
      <c r="B99" s="27"/>
      <c r="C99" s="28" t="s">
        <v>88</v>
      </c>
      <c r="D99" s="29" t="s">
        <v>89</v>
      </c>
      <c r="E99" s="86">
        <v>70000</v>
      </c>
      <c r="F99" s="87">
        <v>6649</v>
      </c>
      <c r="G99" s="237">
        <f t="shared" si="0"/>
        <v>0.09498571428571428</v>
      </c>
      <c r="H99" s="428"/>
    </row>
    <row r="100" spans="1:8" ht="19.5" customHeight="1">
      <c r="A100" s="26"/>
      <c r="B100" s="27"/>
      <c r="C100" s="27" t="s">
        <v>228</v>
      </c>
      <c r="D100" s="29" t="s">
        <v>26</v>
      </c>
      <c r="E100" s="86">
        <v>0</v>
      </c>
      <c r="F100" s="87">
        <v>1095.52</v>
      </c>
      <c r="G100" s="236"/>
      <c r="H100" s="428">
        <v>614.4</v>
      </c>
    </row>
    <row r="101" spans="1:8" ht="19.5" customHeight="1">
      <c r="A101" s="26"/>
      <c r="B101" s="27"/>
      <c r="C101" s="28" t="s">
        <v>78</v>
      </c>
      <c r="D101" s="29" t="s">
        <v>79</v>
      </c>
      <c r="E101" s="86">
        <v>70000</v>
      </c>
      <c r="F101" s="97">
        <v>59237.31</v>
      </c>
      <c r="G101" s="237">
        <f t="shared" si="0"/>
        <v>0.8462472857142856</v>
      </c>
      <c r="H101" s="428"/>
    </row>
    <row r="102" spans="1:8" ht="19.5" customHeight="1">
      <c r="A102" s="37"/>
      <c r="B102" s="38"/>
      <c r="C102" s="38">
        <v>2680</v>
      </c>
      <c r="D102" s="106" t="s">
        <v>90</v>
      </c>
      <c r="E102" s="92">
        <v>93653</v>
      </c>
      <c r="F102" s="93">
        <v>100497</v>
      </c>
      <c r="G102" s="244">
        <f t="shared" si="0"/>
        <v>1.0730782783253072</v>
      </c>
      <c r="H102" s="424"/>
    </row>
    <row r="103" spans="1:8" s="41" customFormat="1" ht="19.5" customHeight="1">
      <c r="A103" s="52"/>
      <c r="B103" s="54">
        <v>75616</v>
      </c>
      <c r="C103" s="54"/>
      <c r="D103" s="55" t="s">
        <v>229</v>
      </c>
      <c r="E103" s="100">
        <f>SUM(E104:E116)</f>
        <v>5076500</v>
      </c>
      <c r="F103" s="335">
        <f>SUM(F104:F116)</f>
        <v>5208472.91</v>
      </c>
      <c r="G103" s="239">
        <f t="shared" si="0"/>
        <v>1.0259968304934501</v>
      </c>
      <c r="H103" s="427">
        <f>SUM(H104:H116)</f>
        <v>616899.34</v>
      </c>
    </row>
    <row r="104" spans="1:8" s="41" customFormat="1" ht="19.5" customHeight="1">
      <c r="A104" s="56"/>
      <c r="B104" s="57"/>
      <c r="C104" s="57"/>
      <c r="D104" s="391" t="s">
        <v>230</v>
      </c>
      <c r="E104" s="101"/>
      <c r="F104" s="102"/>
      <c r="G104" s="238"/>
      <c r="H104" s="453"/>
    </row>
    <row r="105" spans="1:8" s="41" customFormat="1" ht="19.5" customHeight="1" thickBot="1">
      <c r="A105" s="570"/>
      <c r="B105" s="571"/>
      <c r="C105" s="571"/>
      <c r="D105" s="572" t="s">
        <v>231</v>
      </c>
      <c r="E105" s="573"/>
      <c r="F105" s="574"/>
      <c r="G105" s="575"/>
      <c r="H105" s="576"/>
    </row>
    <row r="106" spans="1:8" s="41" customFormat="1" ht="19.5" customHeight="1">
      <c r="A106" s="577"/>
      <c r="B106" s="578"/>
      <c r="C106" s="578"/>
      <c r="D106" s="579" t="s">
        <v>232</v>
      </c>
      <c r="E106" s="580"/>
      <c r="F106" s="581"/>
      <c r="G106" s="582"/>
      <c r="H106" s="583"/>
    </row>
    <row r="107" spans="1:8" ht="19.5" customHeight="1">
      <c r="A107" s="26"/>
      <c r="B107" s="27"/>
      <c r="C107" s="28" t="s">
        <v>80</v>
      </c>
      <c r="D107" s="29" t="s">
        <v>81</v>
      </c>
      <c r="E107" s="86">
        <v>2500000</v>
      </c>
      <c r="F107" s="97">
        <v>2743044.05</v>
      </c>
      <c r="G107" s="237">
        <f aca="true" t="shared" si="1" ref="G107:G128">F107/E107</f>
        <v>1.09721762</v>
      </c>
      <c r="H107" s="428">
        <v>435228.34</v>
      </c>
    </row>
    <row r="108" spans="1:8" ht="19.5" customHeight="1">
      <c r="A108" s="26"/>
      <c r="B108" s="27"/>
      <c r="C108" s="28" t="s">
        <v>82</v>
      </c>
      <c r="D108" s="29" t="s">
        <v>83</v>
      </c>
      <c r="E108" s="86">
        <v>1210000</v>
      </c>
      <c r="F108" s="87">
        <v>1169810.06</v>
      </c>
      <c r="G108" s="237">
        <f t="shared" si="1"/>
        <v>0.9667851735537191</v>
      </c>
      <c r="H108" s="428">
        <v>83044.58</v>
      </c>
    </row>
    <row r="109" spans="1:8" ht="19.5" customHeight="1">
      <c r="A109" s="26"/>
      <c r="B109" s="27"/>
      <c r="C109" s="28" t="s">
        <v>84</v>
      </c>
      <c r="D109" s="29" t="s">
        <v>85</v>
      </c>
      <c r="E109" s="86">
        <v>1500</v>
      </c>
      <c r="F109" s="87">
        <v>1623</v>
      </c>
      <c r="G109" s="244">
        <f t="shared" si="1"/>
        <v>1.082</v>
      </c>
      <c r="H109" s="428">
        <v>122</v>
      </c>
    </row>
    <row r="110" spans="1:8" ht="19.5" customHeight="1">
      <c r="A110" s="26"/>
      <c r="B110" s="27"/>
      <c r="C110" s="28" t="s">
        <v>86</v>
      </c>
      <c r="D110" s="29" t="s">
        <v>87</v>
      </c>
      <c r="E110" s="86">
        <v>345000</v>
      </c>
      <c r="F110" s="87">
        <v>338867.59</v>
      </c>
      <c r="G110" s="241">
        <f t="shared" si="1"/>
        <v>0.9822248985507247</v>
      </c>
      <c r="H110" s="428">
        <v>66910.33</v>
      </c>
    </row>
    <row r="111" spans="1:8" ht="19.5" customHeight="1">
      <c r="A111" s="26"/>
      <c r="B111" s="27"/>
      <c r="C111" s="28" t="s">
        <v>91</v>
      </c>
      <c r="D111" s="29" t="s">
        <v>92</v>
      </c>
      <c r="E111" s="86">
        <v>50000</v>
      </c>
      <c r="F111" s="97">
        <v>61295.25</v>
      </c>
      <c r="G111" s="241">
        <f t="shared" si="1"/>
        <v>1.225905</v>
      </c>
      <c r="H111" s="428">
        <v>2450.12</v>
      </c>
    </row>
    <row r="112" spans="1:8" ht="19.5" customHeight="1">
      <c r="A112" s="59"/>
      <c r="B112" s="60"/>
      <c r="C112" s="61" t="s">
        <v>93</v>
      </c>
      <c r="D112" s="62" t="s">
        <v>94</v>
      </c>
      <c r="E112" s="96">
        <v>10000</v>
      </c>
      <c r="F112" s="97">
        <v>4625</v>
      </c>
      <c r="G112" s="237">
        <f t="shared" si="1"/>
        <v>0.4625</v>
      </c>
      <c r="H112" s="431">
        <v>160</v>
      </c>
    </row>
    <row r="113" spans="1:8" ht="19.5" customHeight="1">
      <c r="A113" s="26"/>
      <c r="B113" s="27"/>
      <c r="C113" s="28" t="s">
        <v>95</v>
      </c>
      <c r="D113" s="29" t="s">
        <v>96</v>
      </c>
      <c r="E113" s="86">
        <v>290000</v>
      </c>
      <c r="F113" s="87">
        <v>262817</v>
      </c>
      <c r="G113" s="244">
        <f t="shared" si="1"/>
        <v>0.9062655172413793</v>
      </c>
      <c r="H113" s="428"/>
    </row>
    <row r="114" spans="1:8" ht="19.5" customHeight="1">
      <c r="A114" s="26"/>
      <c r="B114" s="27"/>
      <c r="C114" s="28" t="s">
        <v>88</v>
      </c>
      <c r="D114" s="29" t="s">
        <v>89</v>
      </c>
      <c r="E114" s="86">
        <v>600000</v>
      </c>
      <c r="F114" s="87">
        <v>561225.52</v>
      </c>
      <c r="G114" s="237">
        <f t="shared" si="1"/>
        <v>0.9353758666666667</v>
      </c>
      <c r="H114" s="428">
        <v>6639.53</v>
      </c>
    </row>
    <row r="115" spans="1:8" ht="19.5" customHeight="1">
      <c r="A115" s="26"/>
      <c r="B115" s="27"/>
      <c r="C115" s="27" t="s">
        <v>228</v>
      </c>
      <c r="D115" s="29" t="s">
        <v>26</v>
      </c>
      <c r="E115" s="86">
        <v>0</v>
      </c>
      <c r="F115" s="87">
        <v>21308.64</v>
      </c>
      <c r="G115" s="244"/>
      <c r="H115" s="428">
        <v>22344.44</v>
      </c>
    </row>
    <row r="116" spans="1:8" ht="21.75" customHeight="1">
      <c r="A116" s="26"/>
      <c r="B116" s="27"/>
      <c r="C116" s="28" t="s">
        <v>78</v>
      </c>
      <c r="D116" s="29" t="s">
        <v>79</v>
      </c>
      <c r="E116" s="86">
        <v>70000</v>
      </c>
      <c r="F116" s="87">
        <v>43856.8</v>
      </c>
      <c r="G116" s="392">
        <f t="shared" si="1"/>
        <v>0.6265257142857144</v>
      </c>
      <c r="H116" s="428"/>
    </row>
    <row r="117" spans="1:8" s="41" customFormat="1" ht="18" customHeight="1">
      <c r="A117" s="349"/>
      <c r="B117" s="334">
        <v>75618</v>
      </c>
      <c r="C117" s="328"/>
      <c r="D117" s="329" t="s">
        <v>233</v>
      </c>
      <c r="E117" s="330">
        <f>SUM(E120:E128)</f>
        <v>2211000</v>
      </c>
      <c r="F117" s="330">
        <f>SUM(F120:F128)</f>
        <v>2131602.7299999995</v>
      </c>
      <c r="G117" s="227">
        <f t="shared" si="1"/>
        <v>0.9640898824061508</v>
      </c>
      <c r="H117" s="421">
        <f>SUM(H120:H128)</f>
        <v>2127.29</v>
      </c>
    </row>
    <row r="118" spans="1:8" s="41" customFormat="1" ht="18" customHeight="1">
      <c r="A118" s="56"/>
      <c r="B118" s="387"/>
      <c r="C118" s="352"/>
      <c r="D118" s="388" t="s">
        <v>234</v>
      </c>
      <c r="E118" s="354"/>
      <c r="F118" s="355"/>
      <c r="G118" s="242"/>
      <c r="H118" s="448"/>
    </row>
    <row r="119" spans="1:8" s="41" customFormat="1" ht="18" customHeight="1">
      <c r="A119" s="393"/>
      <c r="B119" s="68"/>
      <c r="C119" s="68"/>
      <c r="D119" s="388" t="s">
        <v>235</v>
      </c>
      <c r="E119" s="354"/>
      <c r="F119" s="355"/>
      <c r="G119" s="343"/>
      <c r="H119" s="448"/>
    </row>
    <row r="120" spans="1:8" ht="19.5" customHeight="1">
      <c r="A120" s="26"/>
      <c r="B120" s="27"/>
      <c r="C120" s="28" t="s">
        <v>97</v>
      </c>
      <c r="D120" s="18" t="s">
        <v>98</v>
      </c>
      <c r="E120" s="91">
        <v>800000</v>
      </c>
      <c r="F120" s="82">
        <v>668712.12</v>
      </c>
      <c r="G120" s="241">
        <f t="shared" si="1"/>
        <v>0.83589015</v>
      </c>
      <c r="H120" s="423">
        <v>2127.29</v>
      </c>
    </row>
    <row r="121" spans="1:8" ht="19.5" customHeight="1">
      <c r="A121" s="26"/>
      <c r="B121" s="34"/>
      <c r="C121" s="28" t="s">
        <v>99</v>
      </c>
      <c r="D121" s="36" t="s">
        <v>100</v>
      </c>
      <c r="E121" s="85">
        <v>1000000</v>
      </c>
      <c r="F121" s="82">
        <v>1042318.99</v>
      </c>
      <c r="G121" s="237">
        <f t="shared" si="1"/>
        <v>1.04231899</v>
      </c>
      <c r="H121" s="423"/>
    </row>
    <row r="122" spans="1:8" ht="19.5" customHeight="1">
      <c r="A122" s="33"/>
      <c r="B122" s="34"/>
      <c r="C122" s="35" t="s">
        <v>101</v>
      </c>
      <c r="D122" s="18" t="s">
        <v>102</v>
      </c>
      <c r="E122" s="86">
        <v>390000</v>
      </c>
      <c r="F122" s="82">
        <v>402039.69</v>
      </c>
      <c r="G122" s="351">
        <f t="shared" si="1"/>
        <v>1.030871</v>
      </c>
      <c r="H122" s="428"/>
    </row>
    <row r="123" spans="1:8" ht="19.5" customHeight="1">
      <c r="A123" s="16"/>
      <c r="B123" s="34"/>
      <c r="C123" s="34" t="s">
        <v>236</v>
      </c>
      <c r="D123" s="29" t="s">
        <v>237</v>
      </c>
      <c r="E123" s="86">
        <v>15000</v>
      </c>
      <c r="F123" s="85">
        <v>14432.89</v>
      </c>
      <c r="G123" s="351">
        <f t="shared" si="1"/>
        <v>0.9621926666666666</v>
      </c>
      <c r="H123" s="428"/>
    </row>
    <row r="124" spans="1:8" ht="19.5" customHeight="1">
      <c r="A124" s="26"/>
      <c r="B124" s="34"/>
      <c r="C124" s="34"/>
      <c r="D124" s="29" t="s">
        <v>238</v>
      </c>
      <c r="E124" s="86"/>
      <c r="F124" s="86"/>
      <c r="G124" s="338"/>
      <c r="H124" s="428"/>
    </row>
    <row r="125" spans="1:8" ht="19.5" customHeight="1">
      <c r="A125" s="33"/>
      <c r="B125" s="34"/>
      <c r="C125" s="34"/>
      <c r="D125" s="36" t="s">
        <v>239</v>
      </c>
      <c r="E125" s="86"/>
      <c r="F125" s="91"/>
      <c r="G125" s="351"/>
      <c r="H125" s="428"/>
    </row>
    <row r="126" spans="1:8" ht="18.75" customHeight="1">
      <c r="A126" s="12"/>
      <c r="B126" s="34"/>
      <c r="C126" s="35" t="s">
        <v>103</v>
      </c>
      <c r="D126" s="29" t="s">
        <v>104</v>
      </c>
      <c r="E126" s="86">
        <v>2000</v>
      </c>
      <c r="F126" s="85">
        <v>915.4</v>
      </c>
      <c r="G126" s="241">
        <f t="shared" si="1"/>
        <v>0.4577</v>
      </c>
      <c r="H126" s="428"/>
    </row>
    <row r="127" spans="1:8" ht="18.75" customHeight="1">
      <c r="A127" s="16"/>
      <c r="B127" s="17"/>
      <c r="C127" s="17" t="s">
        <v>228</v>
      </c>
      <c r="D127" s="29" t="s">
        <v>26</v>
      </c>
      <c r="E127" s="86">
        <v>0</v>
      </c>
      <c r="F127" s="91">
        <v>8.8</v>
      </c>
      <c r="G127" s="241"/>
      <c r="H127" s="428"/>
    </row>
    <row r="128" spans="1:8" ht="18.75" customHeight="1">
      <c r="A128" s="26"/>
      <c r="B128" s="500"/>
      <c r="C128" s="39" t="s">
        <v>78</v>
      </c>
      <c r="D128" s="29" t="s">
        <v>79</v>
      </c>
      <c r="E128" s="86">
        <v>4000</v>
      </c>
      <c r="F128" s="87">
        <v>3174.84</v>
      </c>
      <c r="G128" s="241">
        <f t="shared" si="1"/>
        <v>0.79371</v>
      </c>
      <c r="H128" s="428"/>
    </row>
    <row r="129" spans="1:8" s="41" customFormat="1" ht="19.5" customHeight="1">
      <c r="A129" s="50"/>
      <c r="B129" s="328">
        <v>75621</v>
      </c>
      <c r="C129" s="54"/>
      <c r="D129" s="55" t="s">
        <v>240</v>
      </c>
      <c r="E129" s="330">
        <f>SUM(E131:E132)</f>
        <v>12397911</v>
      </c>
      <c r="F129" s="330">
        <f>SUM(F131:F132)</f>
        <v>11420785.92</v>
      </c>
      <c r="G129" s="227">
        <f aca="true" t="shared" si="2" ref="G129:G142">F129/E129</f>
        <v>0.9211863127586575</v>
      </c>
      <c r="H129" s="421">
        <f>SUM(H131:H132)</f>
        <v>0</v>
      </c>
    </row>
    <row r="130" spans="1:8" s="41" customFormat="1" ht="20.25" customHeight="1">
      <c r="A130" s="393"/>
      <c r="B130" s="387"/>
      <c r="C130" s="387"/>
      <c r="D130" s="391" t="s">
        <v>241</v>
      </c>
      <c r="E130" s="390"/>
      <c r="F130" s="394"/>
      <c r="G130" s="343"/>
      <c r="H130" s="451"/>
    </row>
    <row r="131" spans="1:8" ht="19.5" customHeight="1">
      <c r="A131" s="22"/>
      <c r="B131" s="24"/>
      <c r="C131" s="23" t="s">
        <v>105</v>
      </c>
      <c r="D131" s="36" t="s">
        <v>106</v>
      </c>
      <c r="E131" s="84">
        <v>11597911</v>
      </c>
      <c r="F131" s="85">
        <v>10542533</v>
      </c>
      <c r="G131" s="244">
        <f t="shared" si="2"/>
        <v>0.9090027505815487</v>
      </c>
      <c r="H131" s="435"/>
    </row>
    <row r="132" spans="1:8" ht="22.5" customHeight="1">
      <c r="A132" s="37"/>
      <c r="B132" s="38"/>
      <c r="C132" s="39" t="s">
        <v>107</v>
      </c>
      <c r="D132" s="40" t="s">
        <v>108</v>
      </c>
      <c r="E132" s="92">
        <v>800000</v>
      </c>
      <c r="F132" s="93">
        <v>878252.92</v>
      </c>
      <c r="G132" s="245">
        <f t="shared" si="2"/>
        <v>1.09781615</v>
      </c>
      <c r="H132" s="424"/>
    </row>
    <row r="133" spans="1:8" s="175" customFormat="1" ht="19.5" customHeight="1">
      <c r="A133" s="316">
        <v>758</v>
      </c>
      <c r="B133" s="313"/>
      <c r="C133" s="313"/>
      <c r="D133" s="314" t="s">
        <v>109</v>
      </c>
      <c r="E133" s="317">
        <f>SUM(E134+E136+E140+E138)</f>
        <v>10391584</v>
      </c>
      <c r="F133" s="317">
        <f>SUM(F134+F136+F140+F138)</f>
        <v>10393333.059999999</v>
      </c>
      <c r="G133" s="322">
        <f t="shared" si="2"/>
        <v>1.0001683150518725</v>
      </c>
      <c r="H133" s="426">
        <f>SUM(H134+H140)</f>
        <v>0</v>
      </c>
    </row>
    <row r="134" spans="1:8" s="41" customFormat="1" ht="19.5" customHeight="1">
      <c r="A134" s="66"/>
      <c r="B134" s="228">
        <v>75801</v>
      </c>
      <c r="C134" s="228"/>
      <c r="D134" s="229" t="s">
        <v>110</v>
      </c>
      <c r="E134" s="385">
        <f>SUM(E135)</f>
        <v>9841282</v>
      </c>
      <c r="F134" s="103">
        <f>SUM(F135)</f>
        <v>9841282</v>
      </c>
      <c r="G134" s="239">
        <f t="shared" si="2"/>
        <v>1</v>
      </c>
      <c r="H134" s="452">
        <f>SUM(H135)</f>
        <v>0</v>
      </c>
    </row>
    <row r="135" spans="1:8" ht="19.5" customHeight="1">
      <c r="A135" s="26"/>
      <c r="B135" s="27"/>
      <c r="C135" s="27">
        <v>2920</v>
      </c>
      <c r="D135" s="29" t="s">
        <v>111</v>
      </c>
      <c r="E135" s="92">
        <v>9841282</v>
      </c>
      <c r="F135" s="87">
        <v>9841282</v>
      </c>
      <c r="G135" s="392">
        <f t="shared" si="2"/>
        <v>1</v>
      </c>
      <c r="H135" s="424"/>
    </row>
    <row r="136" spans="1:8" s="41" customFormat="1" ht="19.5" customHeight="1">
      <c r="A136" s="50"/>
      <c r="B136" s="328">
        <v>75814</v>
      </c>
      <c r="C136" s="328"/>
      <c r="D136" s="329" t="s">
        <v>242</v>
      </c>
      <c r="E136" s="354">
        <f>SUM(E137:E137)</f>
        <v>55112</v>
      </c>
      <c r="F136" s="330">
        <f>SUM(F137:F137)</f>
        <v>56817.86</v>
      </c>
      <c r="G136" s="503">
        <f t="shared" si="2"/>
        <v>1.0309526056031355</v>
      </c>
      <c r="H136" s="421">
        <f>SUM(H137:H137)</f>
        <v>0</v>
      </c>
    </row>
    <row r="137" spans="1:8" ht="19.5" customHeight="1">
      <c r="A137" s="37"/>
      <c r="B137" s="38"/>
      <c r="C137" s="38" t="s">
        <v>127</v>
      </c>
      <c r="D137" s="40" t="s">
        <v>55</v>
      </c>
      <c r="E137" s="92">
        <v>55112</v>
      </c>
      <c r="F137" s="92">
        <v>56817.86</v>
      </c>
      <c r="G137" s="502">
        <f t="shared" si="2"/>
        <v>1.0309526056031355</v>
      </c>
      <c r="H137" s="424"/>
    </row>
    <row r="138" spans="1:8" ht="19.5" customHeight="1">
      <c r="A138" s="50"/>
      <c r="B138" s="328">
        <v>75815</v>
      </c>
      <c r="C138" s="328"/>
      <c r="D138" s="329" t="s">
        <v>271</v>
      </c>
      <c r="E138" s="330">
        <f>SUM(E139)</f>
        <v>0</v>
      </c>
      <c r="F138" s="330">
        <f>SUM(F139)</f>
        <v>43.2</v>
      </c>
      <c r="G138" s="243"/>
      <c r="H138" s="421"/>
    </row>
    <row r="139" spans="1:8" ht="19.5" customHeight="1">
      <c r="A139" s="22"/>
      <c r="B139" s="48"/>
      <c r="C139" s="48">
        <v>2980</v>
      </c>
      <c r="D139" s="25" t="s">
        <v>271</v>
      </c>
      <c r="E139" s="99">
        <v>0</v>
      </c>
      <c r="F139" s="99">
        <v>43.2</v>
      </c>
      <c r="G139" s="502"/>
      <c r="H139" s="435"/>
    </row>
    <row r="140" spans="1:8" s="41" customFormat="1" ht="19.5" customHeight="1">
      <c r="A140" s="50"/>
      <c r="B140" s="352">
        <v>75831</v>
      </c>
      <c r="C140" s="352"/>
      <c r="D140" s="329" t="s">
        <v>112</v>
      </c>
      <c r="E140" s="354">
        <f>SUM(E141)</f>
        <v>495190</v>
      </c>
      <c r="F140" s="354">
        <f>SUM(F141)</f>
        <v>495190</v>
      </c>
      <c r="G140" s="242">
        <f t="shared" si="2"/>
        <v>1</v>
      </c>
      <c r="H140" s="421">
        <f>SUM(H141)</f>
        <v>0</v>
      </c>
    </row>
    <row r="141" spans="1:8" ht="19.5" customHeight="1">
      <c r="A141" s="47"/>
      <c r="B141" s="48"/>
      <c r="C141" s="48">
        <v>2920</v>
      </c>
      <c r="D141" s="49" t="s">
        <v>111</v>
      </c>
      <c r="E141" s="99">
        <v>495190</v>
      </c>
      <c r="F141" s="83">
        <v>495190</v>
      </c>
      <c r="G141" s="245">
        <f t="shared" si="2"/>
        <v>1</v>
      </c>
      <c r="H141" s="438"/>
    </row>
    <row r="142" spans="1:8" s="175" customFormat="1" ht="19.5" customHeight="1">
      <c r="A142" s="316">
        <v>801</v>
      </c>
      <c r="B142" s="313"/>
      <c r="C142" s="313"/>
      <c r="D142" s="314" t="s">
        <v>113</v>
      </c>
      <c r="E142" s="317">
        <f>SUM(E143+E154+E162+E168+E170)</f>
        <v>531367</v>
      </c>
      <c r="F142" s="317">
        <f>SUM(F143+F154+F162+F168+F170)</f>
        <v>532231.5599999999</v>
      </c>
      <c r="G142" s="322">
        <f t="shared" si="2"/>
        <v>1.0016270487252688</v>
      </c>
      <c r="H142" s="426">
        <f>SUM(H143+H154+H162+H168+H170)</f>
        <v>13786.72</v>
      </c>
    </row>
    <row r="143" spans="1:8" s="41" customFormat="1" ht="19.5" customHeight="1">
      <c r="A143" s="50"/>
      <c r="B143" s="328">
        <v>80101</v>
      </c>
      <c r="C143" s="328"/>
      <c r="D143" s="329" t="s">
        <v>114</v>
      </c>
      <c r="E143" s="330">
        <f>SUM(E144:E153)</f>
        <v>84781</v>
      </c>
      <c r="F143" s="330">
        <f>SUM(F144:F153)</f>
        <v>99147.09</v>
      </c>
      <c r="G143" s="227">
        <f>F143/E143</f>
        <v>1.1694494049374269</v>
      </c>
      <c r="H143" s="421">
        <f>SUM(H144:H153)</f>
        <v>1193.72</v>
      </c>
    </row>
    <row r="144" spans="1:8" s="41" customFormat="1" ht="19.5" customHeight="1">
      <c r="A144" s="393"/>
      <c r="B144" s="387"/>
      <c r="C144" s="34" t="s">
        <v>228</v>
      </c>
      <c r="D144" s="36" t="s">
        <v>26</v>
      </c>
      <c r="E144" s="91">
        <v>0</v>
      </c>
      <c r="F144" s="82">
        <v>26</v>
      </c>
      <c r="G144" s="237"/>
      <c r="H144" s="423"/>
    </row>
    <row r="145" spans="1:8" ht="19.5" customHeight="1">
      <c r="A145" s="30"/>
      <c r="B145" s="31"/>
      <c r="C145" s="58" t="s">
        <v>17</v>
      </c>
      <c r="D145" s="32" t="s">
        <v>157</v>
      </c>
      <c r="E145" s="89">
        <v>7481</v>
      </c>
      <c r="F145" s="90">
        <v>10960.5</v>
      </c>
      <c r="G145" s="410">
        <f>F145/E145</f>
        <v>1.4651116160941051</v>
      </c>
      <c r="H145" s="437">
        <v>1193.72</v>
      </c>
    </row>
    <row r="146" spans="1:8" ht="19.5" customHeight="1">
      <c r="A146" s="33"/>
      <c r="B146" s="34"/>
      <c r="C146" s="34"/>
      <c r="D146" s="36" t="s">
        <v>115</v>
      </c>
      <c r="E146" s="91"/>
      <c r="F146" s="82"/>
      <c r="G146" s="357"/>
      <c r="H146" s="423"/>
    </row>
    <row r="147" spans="1:8" ht="19.5" customHeight="1">
      <c r="A147" s="33"/>
      <c r="B147" s="34"/>
      <c r="C147" s="34"/>
      <c r="D147" s="36" t="s">
        <v>116</v>
      </c>
      <c r="E147" s="91"/>
      <c r="F147" s="82"/>
      <c r="G147" s="244"/>
      <c r="H147" s="423"/>
    </row>
    <row r="148" spans="1:8" ht="19.5" customHeight="1">
      <c r="A148" s="33"/>
      <c r="B148" s="34"/>
      <c r="C148" s="34"/>
      <c r="D148" s="36" t="s">
        <v>117</v>
      </c>
      <c r="E148" s="91"/>
      <c r="F148" s="82"/>
      <c r="G148" s="241"/>
      <c r="H148" s="428"/>
    </row>
    <row r="149" spans="1:23" s="247" customFormat="1" ht="19.5" customHeight="1">
      <c r="A149" s="140"/>
      <c r="B149" s="141"/>
      <c r="C149" s="413" t="s">
        <v>118</v>
      </c>
      <c r="D149" s="142" t="s">
        <v>9</v>
      </c>
      <c r="E149" s="143">
        <v>1974</v>
      </c>
      <c r="F149" s="154">
        <v>994.5</v>
      </c>
      <c r="G149" s="351">
        <f>F149/E149</f>
        <v>0.5037993920972644</v>
      </c>
      <c r="H149" s="42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</row>
    <row r="150" spans="1:8" ht="19.5" customHeight="1">
      <c r="A150" s="33"/>
      <c r="B150" s="34"/>
      <c r="C150" s="35" t="s">
        <v>39</v>
      </c>
      <c r="D150" s="36" t="s">
        <v>12</v>
      </c>
      <c r="E150" s="84">
        <v>16100</v>
      </c>
      <c r="F150" s="87">
        <v>19086.12</v>
      </c>
      <c r="G150" s="351">
        <f>F150/E150</f>
        <v>1.1854732919254658</v>
      </c>
      <c r="H150" s="423"/>
    </row>
    <row r="151" spans="1:8" ht="19.5" customHeight="1">
      <c r="A151" s="22"/>
      <c r="B151" s="24"/>
      <c r="C151" s="24" t="s">
        <v>127</v>
      </c>
      <c r="D151" s="25" t="s">
        <v>55</v>
      </c>
      <c r="E151" s="91">
        <v>6743</v>
      </c>
      <c r="F151" s="91">
        <v>15613.15</v>
      </c>
      <c r="G151" s="410">
        <f>F151/E151</f>
        <v>2.315460477532256</v>
      </c>
      <c r="H151" s="435"/>
    </row>
    <row r="152" spans="1:8" ht="19.5" customHeight="1">
      <c r="A152" s="26"/>
      <c r="B152" s="27"/>
      <c r="C152" s="27">
        <v>2030</v>
      </c>
      <c r="D152" s="29" t="s">
        <v>40</v>
      </c>
      <c r="E152" s="86">
        <v>52483</v>
      </c>
      <c r="F152" s="87">
        <v>52466.82</v>
      </c>
      <c r="G152" s="244">
        <f>F152/E152</f>
        <v>0.9996917096964731</v>
      </c>
      <c r="H152" s="428"/>
    </row>
    <row r="153" spans="1:8" ht="19.5" customHeight="1">
      <c r="A153" s="26"/>
      <c r="B153" s="27"/>
      <c r="C153" s="38"/>
      <c r="D153" s="40" t="s">
        <v>119</v>
      </c>
      <c r="E153" s="92"/>
      <c r="F153" s="93"/>
      <c r="G153" s="392"/>
      <c r="H153" s="424"/>
    </row>
    <row r="154" spans="1:8" s="41" customFormat="1" ht="19.5" customHeight="1">
      <c r="A154" s="50"/>
      <c r="B154" s="328">
        <v>80104</v>
      </c>
      <c r="C154" s="395"/>
      <c r="D154" s="353" t="s">
        <v>120</v>
      </c>
      <c r="E154" s="396">
        <f>SUM(E155:E161)</f>
        <v>332640</v>
      </c>
      <c r="F154" s="396">
        <f>SUM(F155:F161)</f>
        <v>314060.73</v>
      </c>
      <c r="G154" s="227">
        <f aca="true" t="shared" si="3" ref="G154:G165">F154/E154</f>
        <v>0.9441460137085137</v>
      </c>
      <c r="H154" s="454">
        <f>SUM(H155:H160)</f>
        <v>12593</v>
      </c>
    </row>
    <row r="155" spans="1:8" ht="19.5" customHeight="1">
      <c r="A155" s="33"/>
      <c r="B155" s="34"/>
      <c r="C155" s="35" t="s">
        <v>25</v>
      </c>
      <c r="D155" s="36" t="s">
        <v>26</v>
      </c>
      <c r="E155" s="91">
        <v>320800</v>
      </c>
      <c r="F155" s="82">
        <v>297745</v>
      </c>
      <c r="G155" s="237">
        <f t="shared" si="3"/>
        <v>0.9281327930174563</v>
      </c>
      <c r="H155" s="423">
        <v>12593</v>
      </c>
    </row>
    <row r="156" spans="1:8" ht="19.5" customHeight="1">
      <c r="A156" s="33"/>
      <c r="B156" s="34"/>
      <c r="C156" s="34" t="s">
        <v>212</v>
      </c>
      <c r="D156" s="36" t="s">
        <v>157</v>
      </c>
      <c r="E156" s="84">
        <v>0</v>
      </c>
      <c r="F156" s="87">
        <v>1140</v>
      </c>
      <c r="G156" s="241"/>
      <c r="H156" s="423"/>
    </row>
    <row r="157" spans="1:8" ht="19.5" customHeight="1">
      <c r="A157" s="33"/>
      <c r="B157" s="34"/>
      <c r="C157" s="35"/>
      <c r="D157" s="36" t="s">
        <v>115</v>
      </c>
      <c r="E157" s="91"/>
      <c r="F157" s="91"/>
      <c r="G157" s="241"/>
      <c r="H157" s="435"/>
    </row>
    <row r="158" spans="1:9" ht="19.5" customHeight="1" thickBot="1">
      <c r="A158" s="584"/>
      <c r="B158" s="556"/>
      <c r="C158" s="585"/>
      <c r="D158" s="586" t="s">
        <v>116</v>
      </c>
      <c r="E158" s="587"/>
      <c r="F158" s="588"/>
      <c r="G158" s="589"/>
      <c r="H158" s="590"/>
      <c r="I158" s="504"/>
    </row>
    <row r="159" spans="1:8" ht="19.5" customHeight="1">
      <c r="A159" s="562"/>
      <c r="B159" s="591"/>
      <c r="C159" s="591"/>
      <c r="D159" s="565" t="s">
        <v>117</v>
      </c>
      <c r="E159" s="567"/>
      <c r="F159" s="592"/>
      <c r="G159" s="593"/>
      <c r="H159" s="594"/>
    </row>
    <row r="160" spans="1:8" ht="19.5" customHeight="1">
      <c r="A160" s="33"/>
      <c r="B160" s="34"/>
      <c r="C160" s="35" t="s">
        <v>39</v>
      </c>
      <c r="D160" s="36" t="s">
        <v>12</v>
      </c>
      <c r="E160" s="91">
        <v>8900</v>
      </c>
      <c r="F160" s="91">
        <v>12236.42</v>
      </c>
      <c r="G160" s="237">
        <f t="shared" si="3"/>
        <v>1.3748786516853932</v>
      </c>
      <c r="H160" s="423"/>
    </row>
    <row r="161" spans="1:8" ht="19.5" customHeight="1">
      <c r="A161" s="22"/>
      <c r="B161" s="24"/>
      <c r="C161" s="225" t="s">
        <v>127</v>
      </c>
      <c r="D161" s="25" t="s">
        <v>55</v>
      </c>
      <c r="E161" s="84">
        <v>2940</v>
      </c>
      <c r="F161" s="84">
        <v>2939.31</v>
      </c>
      <c r="G161" s="240">
        <f t="shared" si="3"/>
        <v>0.999765306122449</v>
      </c>
      <c r="H161" s="435"/>
    </row>
    <row r="162" spans="1:8" s="41" customFormat="1" ht="19.5" customHeight="1">
      <c r="A162" s="50"/>
      <c r="B162" s="54">
        <v>80110</v>
      </c>
      <c r="C162" s="397"/>
      <c r="D162" s="329" t="s">
        <v>121</v>
      </c>
      <c r="E162" s="330">
        <f>SUM(E163:E167)</f>
        <v>15530</v>
      </c>
      <c r="F162" s="330">
        <f>SUM(F163:F167)</f>
        <v>17420.75</v>
      </c>
      <c r="G162" s="239">
        <f t="shared" si="3"/>
        <v>1.121748229233741</v>
      </c>
      <c r="H162" s="421">
        <f>SUM(H163:H167)</f>
        <v>0</v>
      </c>
    </row>
    <row r="163" spans="1:8" ht="19.5" customHeight="1">
      <c r="A163" s="16"/>
      <c r="B163" s="27"/>
      <c r="C163" s="35" t="s">
        <v>39</v>
      </c>
      <c r="D163" s="18" t="s">
        <v>12</v>
      </c>
      <c r="E163" s="85">
        <v>9000</v>
      </c>
      <c r="F163" s="85">
        <v>10901.65</v>
      </c>
      <c r="G163" s="241">
        <f t="shared" si="3"/>
        <v>1.2112944444444445</v>
      </c>
      <c r="H163" s="435"/>
    </row>
    <row r="164" spans="1:8" ht="19.5" customHeight="1">
      <c r="A164" s="26"/>
      <c r="B164" s="34"/>
      <c r="C164" s="65" t="s">
        <v>54</v>
      </c>
      <c r="D164" s="29" t="s">
        <v>55</v>
      </c>
      <c r="E164" s="91">
        <v>4243</v>
      </c>
      <c r="F164" s="82">
        <v>4243.47</v>
      </c>
      <c r="G164" s="241">
        <f t="shared" si="3"/>
        <v>1.0001107706811219</v>
      </c>
      <c r="H164" s="423"/>
    </row>
    <row r="165" spans="1:8" ht="19.5" customHeight="1">
      <c r="A165" s="26"/>
      <c r="B165" s="24"/>
      <c r="C165" s="42">
        <v>2700</v>
      </c>
      <c r="D165" s="29" t="s">
        <v>66</v>
      </c>
      <c r="E165" s="91">
        <v>2287</v>
      </c>
      <c r="F165" s="82">
        <v>2275.63</v>
      </c>
      <c r="G165" s="237">
        <f t="shared" si="3"/>
        <v>0.995028421512899</v>
      </c>
      <c r="H165" s="423"/>
    </row>
    <row r="166" spans="1:8" ht="19.5" customHeight="1">
      <c r="A166" s="26"/>
      <c r="B166" s="34"/>
      <c r="C166" s="35"/>
      <c r="D166" s="36" t="s">
        <v>67</v>
      </c>
      <c r="E166" s="91"/>
      <c r="F166" s="91"/>
      <c r="G166" s="351"/>
      <c r="H166" s="428"/>
    </row>
    <row r="167" spans="1:8" ht="19.5" customHeight="1">
      <c r="A167" s="26"/>
      <c r="B167" s="38"/>
      <c r="C167" s="58"/>
      <c r="D167" s="40" t="s">
        <v>68</v>
      </c>
      <c r="E167" s="92"/>
      <c r="F167" s="85"/>
      <c r="G167" s="357"/>
      <c r="H167" s="428"/>
    </row>
    <row r="168" spans="1:8" s="41" customFormat="1" ht="19.5" customHeight="1">
      <c r="A168" s="50"/>
      <c r="B168" s="352">
        <v>80113</v>
      </c>
      <c r="C168" s="328"/>
      <c r="D168" s="353" t="s">
        <v>123</v>
      </c>
      <c r="E168" s="354">
        <f>SUM(E169)</f>
        <v>0</v>
      </c>
      <c r="F168" s="330">
        <f>SUM(F169)</f>
        <v>3587.11</v>
      </c>
      <c r="G168" s="243"/>
      <c r="H168" s="421">
        <f>SUM(H169)</f>
        <v>0</v>
      </c>
    </row>
    <row r="169" spans="1:8" ht="22.5" customHeight="1">
      <c r="A169" s="37"/>
      <c r="B169" s="38"/>
      <c r="C169" s="39" t="s">
        <v>124</v>
      </c>
      <c r="D169" s="40" t="s">
        <v>59</v>
      </c>
      <c r="E169" s="92">
        <v>0</v>
      </c>
      <c r="F169" s="93">
        <v>3587.11</v>
      </c>
      <c r="G169" s="242"/>
      <c r="H169" s="424"/>
    </row>
    <row r="170" spans="1:8" s="41" customFormat="1" ht="20.25" customHeight="1">
      <c r="A170" s="50"/>
      <c r="B170" s="328">
        <v>80195</v>
      </c>
      <c r="C170" s="54"/>
      <c r="D170" s="55" t="s">
        <v>8</v>
      </c>
      <c r="E170" s="330">
        <f>SUM(E171:E175)</f>
        <v>98416</v>
      </c>
      <c r="F170" s="330">
        <f>SUM(F171:F175)</f>
        <v>98015.88</v>
      </c>
      <c r="G170" s="239">
        <f>F170/E170</f>
        <v>0.9959344009104211</v>
      </c>
      <c r="H170" s="427">
        <f>SUM(H174)</f>
        <v>0</v>
      </c>
    </row>
    <row r="171" spans="1:8" s="41" customFormat="1" ht="19.5" customHeight="1">
      <c r="A171" s="33"/>
      <c r="B171" s="34"/>
      <c r="C171" s="27">
        <v>2020</v>
      </c>
      <c r="D171" s="29" t="s">
        <v>43</v>
      </c>
      <c r="E171" s="91"/>
      <c r="F171" s="91"/>
      <c r="G171" s="237"/>
      <c r="H171" s="423"/>
    </row>
    <row r="172" spans="1:8" s="41" customFormat="1" ht="17.25" customHeight="1">
      <c r="A172" s="22"/>
      <c r="B172" s="24"/>
      <c r="C172" s="27"/>
      <c r="D172" s="29" t="s">
        <v>265</v>
      </c>
      <c r="E172" s="84"/>
      <c r="F172" s="85"/>
      <c r="G172" s="244"/>
      <c r="H172" s="435"/>
    </row>
    <row r="173" spans="1:8" s="41" customFormat="1" ht="18.75" customHeight="1">
      <c r="A173" s="33"/>
      <c r="B173" s="34"/>
      <c r="C173" s="34"/>
      <c r="D173" s="36" t="s">
        <v>266</v>
      </c>
      <c r="E173" s="91">
        <v>800</v>
      </c>
      <c r="F173" s="91">
        <v>400</v>
      </c>
      <c r="G173" s="237">
        <f>F173/E173</f>
        <v>0.5</v>
      </c>
      <c r="H173" s="423"/>
    </row>
    <row r="174" spans="1:8" ht="19.5" customHeight="1">
      <c r="A174" s="33"/>
      <c r="B174" s="34"/>
      <c r="C174" s="34">
        <v>2030</v>
      </c>
      <c r="D174" s="36" t="s">
        <v>40</v>
      </c>
      <c r="E174" s="91"/>
      <c r="F174" s="82"/>
      <c r="G174" s="237"/>
      <c r="H174" s="423"/>
    </row>
    <row r="175" spans="1:8" ht="19.5" customHeight="1">
      <c r="A175" s="47"/>
      <c r="B175" s="48"/>
      <c r="C175" s="48"/>
      <c r="D175" s="49" t="s">
        <v>119</v>
      </c>
      <c r="E175" s="99">
        <v>97616</v>
      </c>
      <c r="F175" s="83">
        <v>97615.88</v>
      </c>
      <c r="G175" s="241">
        <f>F175/E175</f>
        <v>0.999998770693329</v>
      </c>
      <c r="H175" s="438"/>
    </row>
    <row r="176" spans="1:8" ht="21.75" customHeight="1">
      <c r="A176" s="505">
        <v>851</v>
      </c>
      <c r="B176" s="506"/>
      <c r="C176" s="515"/>
      <c r="D176" s="514" t="s">
        <v>181</v>
      </c>
      <c r="E176" s="507">
        <f>SUM(E177)</f>
        <v>0</v>
      </c>
      <c r="F176" s="507">
        <f>SUM(F177)</f>
        <v>326</v>
      </c>
      <c r="G176" s="518"/>
      <c r="H176" s="519"/>
    </row>
    <row r="177" spans="1:8" ht="20.25" customHeight="1">
      <c r="A177" s="520"/>
      <c r="B177" s="522">
        <v>85154</v>
      </c>
      <c r="C177" s="508"/>
      <c r="D177" s="524" t="s">
        <v>182</v>
      </c>
      <c r="E177" s="516">
        <f>SUM(E178)</f>
        <v>0</v>
      </c>
      <c r="F177" s="526">
        <f>SUM(F178)</f>
        <v>326</v>
      </c>
      <c r="G177" s="517"/>
      <c r="H177" s="509"/>
    </row>
    <row r="178" spans="1:8" s="513" customFormat="1" ht="20.25" customHeight="1">
      <c r="A178" s="521"/>
      <c r="B178" s="510"/>
      <c r="C178" s="523" t="s">
        <v>127</v>
      </c>
      <c r="D178" s="511" t="s">
        <v>55</v>
      </c>
      <c r="E178" s="525">
        <v>0</v>
      </c>
      <c r="F178" s="512">
        <v>326</v>
      </c>
      <c r="G178" s="528"/>
      <c r="H178" s="527"/>
    </row>
    <row r="179" spans="1:8" s="175" customFormat="1" ht="26.25" customHeight="1">
      <c r="A179" s="316">
        <v>852</v>
      </c>
      <c r="B179" s="319"/>
      <c r="C179" s="319"/>
      <c r="D179" s="320" t="s">
        <v>125</v>
      </c>
      <c r="E179" s="321">
        <f>SUM(E180+E190+E200+E207+E209+E213+E220+E224)</f>
        <v>6798816</v>
      </c>
      <c r="F179" s="321">
        <f>SUM(F180+F190+F200+F207+F209+F213+F220+F224)</f>
        <v>6813975.149999999</v>
      </c>
      <c r="G179" s="288">
        <f>F179/E179</f>
        <v>1.0022296749904689</v>
      </c>
      <c r="H179" s="429">
        <f>SUM(H180+H190+H200+H209+H213+H224)</f>
        <v>0</v>
      </c>
    </row>
    <row r="180" spans="1:8" s="41" customFormat="1" ht="19.5" customHeight="1">
      <c r="A180" s="66"/>
      <c r="B180" s="328">
        <v>85212</v>
      </c>
      <c r="C180" s="328"/>
      <c r="D180" s="329" t="s">
        <v>245</v>
      </c>
      <c r="E180" s="330">
        <f>SUM(E181:E189)</f>
        <v>5281000</v>
      </c>
      <c r="F180" s="330">
        <f>SUM(F181:F189)</f>
        <v>5290471.659999999</v>
      </c>
      <c r="G180" s="243">
        <f>F180/E180</f>
        <v>1.0017935353152811</v>
      </c>
      <c r="H180" s="421">
        <f>SUM(H181:H189)</f>
        <v>0</v>
      </c>
    </row>
    <row r="181" spans="1:8" s="41" customFormat="1" ht="21" customHeight="1">
      <c r="A181" s="56"/>
      <c r="B181" s="57"/>
      <c r="C181" s="57"/>
      <c r="D181" s="391" t="s">
        <v>246</v>
      </c>
      <c r="E181" s="101"/>
      <c r="F181" s="102"/>
      <c r="G181" s="236"/>
      <c r="H181" s="453"/>
    </row>
    <row r="182" spans="1:8" s="41" customFormat="1" ht="21" customHeight="1">
      <c r="A182" s="56"/>
      <c r="B182" s="57"/>
      <c r="C182" s="57"/>
      <c r="D182" s="391" t="s">
        <v>247</v>
      </c>
      <c r="E182" s="101"/>
      <c r="F182" s="102"/>
      <c r="G182" s="242"/>
      <c r="H182" s="453"/>
    </row>
    <row r="183" spans="1:8" ht="18" customHeight="1">
      <c r="A183" s="26"/>
      <c r="B183" s="27"/>
      <c r="C183" s="28" t="s">
        <v>54</v>
      </c>
      <c r="D183" s="29" t="s">
        <v>55</v>
      </c>
      <c r="E183" s="86">
        <v>45000</v>
      </c>
      <c r="F183" s="87">
        <v>58280.27</v>
      </c>
      <c r="G183" s="351">
        <f>F183/E183</f>
        <v>1.295117111111111</v>
      </c>
      <c r="H183" s="428"/>
    </row>
    <row r="184" spans="1:8" ht="19.5" customHeight="1">
      <c r="A184" s="26"/>
      <c r="B184" s="27"/>
      <c r="C184" s="27">
        <v>2010</v>
      </c>
      <c r="D184" s="29" t="s">
        <v>48</v>
      </c>
      <c r="E184" s="86">
        <v>5236000</v>
      </c>
      <c r="F184" s="87">
        <v>5232191.39</v>
      </c>
      <c r="G184" s="237">
        <f>F184/E184</f>
        <v>0.9992726107715812</v>
      </c>
      <c r="H184" s="428"/>
    </row>
    <row r="185" spans="1:8" ht="19.5" customHeight="1">
      <c r="A185" s="26"/>
      <c r="B185" s="27"/>
      <c r="C185" s="27"/>
      <c r="D185" s="29" t="s">
        <v>49</v>
      </c>
      <c r="E185" s="86"/>
      <c r="F185" s="87"/>
      <c r="G185" s="244"/>
      <c r="H185" s="428"/>
    </row>
    <row r="186" spans="1:8" ht="19.5" customHeight="1">
      <c r="A186" s="33"/>
      <c r="B186" s="34"/>
      <c r="C186" s="34"/>
      <c r="D186" s="36" t="s">
        <v>50</v>
      </c>
      <c r="E186" s="91"/>
      <c r="F186" s="87"/>
      <c r="G186" s="241"/>
      <c r="H186" s="423"/>
    </row>
    <row r="187" spans="1:8" ht="19.5" customHeight="1">
      <c r="A187" s="22"/>
      <c r="B187" s="24"/>
      <c r="C187" s="24">
        <v>2360</v>
      </c>
      <c r="D187" s="25" t="s">
        <v>248</v>
      </c>
      <c r="E187" s="89"/>
      <c r="F187" s="91"/>
      <c r="G187" s="351"/>
      <c r="H187" s="435"/>
    </row>
    <row r="188" spans="1:8" ht="19.5" customHeight="1">
      <c r="A188" s="26"/>
      <c r="B188" s="27"/>
      <c r="C188" s="34"/>
      <c r="D188" s="36" t="s">
        <v>249</v>
      </c>
      <c r="E188" s="84"/>
      <c r="F188" s="85"/>
      <c r="G188" s="338"/>
      <c r="H188" s="428"/>
    </row>
    <row r="189" spans="1:8" ht="19.5" customHeight="1">
      <c r="A189" s="26"/>
      <c r="B189" s="27"/>
      <c r="C189" s="24"/>
      <c r="D189" s="40" t="s">
        <v>250</v>
      </c>
      <c r="E189" s="92"/>
      <c r="F189" s="92"/>
      <c r="G189" s="338"/>
      <c r="H189" s="424"/>
    </row>
    <row r="190" spans="1:8" s="41" customFormat="1" ht="19.5" customHeight="1">
      <c r="A190" s="50"/>
      <c r="B190" s="328">
        <v>85213</v>
      </c>
      <c r="C190" s="328"/>
      <c r="D190" s="353" t="s">
        <v>251</v>
      </c>
      <c r="E190" s="354">
        <f>SUM(E191:E199)</f>
        <v>38004</v>
      </c>
      <c r="F190" s="354">
        <f>SUM(F191:F199)</f>
        <v>36654.59</v>
      </c>
      <c r="G190" s="227">
        <f>F190/E190</f>
        <v>0.9644929481107251</v>
      </c>
      <c r="H190" s="448">
        <f>SUM(H191:H199)</f>
        <v>0</v>
      </c>
    </row>
    <row r="191" spans="1:8" s="41" customFormat="1" ht="19.5" customHeight="1">
      <c r="A191" s="56"/>
      <c r="B191" s="57"/>
      <c r="C191" s="57"/>
      <c r="D191" s="391" t="s">
        <v>252</v>
      </c>
      <c r="E191" s="101"/>
      <c r="F191" s="102"/>
      <c r="G191" s="238"/>
      <c r="H191" s="453"/>
    </row>
    <row r="192" spans="1:8" s="41" customFormat="1" ht="19.5" customHeight="1">
      <c r="A192" s="393"/>
      <c r="B192" s="387"/>
      <c r="C192" s="387"/>
      <c r="D192" s="388" t="s">
        <v>253</v>
      </c>
      <c r="E192" s="390"/>
      <c r="F192" s="394"/>
      <c r="G192" s="236"/>
      <c r="H192" s="451"/>
    </row>
    <row r="193" spans="1:8" s="41" customFormat="1" ht="19.5" customHeight="1">
      <c r="A193" s="66"/>
      <c r="B193" s="387"/>
      <c r="C193" s="387"/>
      <c r="D193" s="388" t="s">
        <v>254</v>
      </c>
      <c r="E193" s="390"/>
      <c r="F193" s="390"/>
      <c r="G193" s="236"/>
      <c r="H193" s="451"/>
    </row>
    <row r="194" spans="1:8" s="41" customFormat="1" ht="19.5" customHeight="1">
      <c r="A194" s="393"/>
      <c r="B194" s="228"/>
      <c r="C194" s="387"/>
      <c r="D194" s="388" t="s">
        <v>255</v>
      </c>
      <c r="E194" s="385"/>
      <c r="F194" s="390"/>
      <c r="G194" s="236"/>
      <c r="H194" s="452"/>
    </row>
    <row r="195" spans="1:8" ht="19.5" customHeight="1">
      <c r="A195" s="22"/>
      <c r="B195" s="34"/>
      <c r="C195" s="24">
        <v>2010</v>
      </c>
      <c r="D195" s="25" t="s">
        <v>48</v>
      </c>
      <c r="E195" s="91">
        <v>24504</v>
      </c>
      <c r="F195" s="85">
        <v>24279.44</v>
      </c>
      <c r="G195" s="237">
        <f>F195/E195</f>
        <v>0.990835781913157</v>
      </c>
      <c r="H195" s="423"/>
    </row>
    <row r="196" spans="1:8" ht="19.5" customHeight="1">
      <c r="A196" s="26"/>
      <c r="B196" s="27"/>
      <c r="C196" s="27"/>
      <c r="D196" s="29" t="s">
        <v>49</v>
      </c>
      <c r="E196" s="86"/>
      <c r="F196" s="87"/>
      <c r="G196" s="244"/>
      <c r="H196" s="428"/>
    </row>
    <row r="197" spans="1:8" ht="19.5" customHeight="1">
      <c r="A197" s="26"/>
      <c r="B197" s="27"/>
      <c r="C197" s="27"/>
      <c r="D197" s="29" t="s">
        <v>50</v>
      </c>
      <c r="E197" s="86"/>
      <c r="F197" s="87"/>
      <c r="G197" s="351"/>
      <c r="H197" s="428"/>
    </row>
    <row r="198" spans="1:8" ht="19.5" customHeight="1">
      <c r="A198" s="26"/>
      <c r="B198" s="27"/>
      <c r="C198" s="27">
        <v>2030</v>
      </c>
      <c r="D198" s="29" t="s">
        <v>40</v>
      </c>
      <c r="E198" s="86">
        <v>13500</v>
      </c>
      <c r="F198" s="87">
        <v>12375.15</v>
      </c>
      <c r="G198" s="237">
        <f>F198/E198</f>
        <v>0.9166777777777777</v>
      </c>
      <c r="H198" s="428"/>
    </row>
    <row r="199" spans="1:8" ht="19.5" customHeight="1">
      <c r="A199" s="37"/>
      <c r="B199" s="27"/>
      <c r="C199" s="27"/>
      <c r="D199" s="29" t="s">
        <v>119</v>
      </c>
      <c r="E199" s="86"/>
      <c r="F199" s="87"/>
      <c r="G199" s="245"/>
      <c r="H199" s="428"/>
    </row>
    <row r="200" spans="1:8" s="41" customFormat="1" ht="16.5" customHeight="1">
      <c r="A200" s="52"/>
      <c r="B200" s="54">
        <v>85214</v>
      </c>
      <c r="C200" s="54"/>
      <c r="D200" s="55" t="s">
        <v>131</v>
      </c>
      <c r="E200" s="100">
        <f>SUM(E201:E206)</f>
        <v>765262</v>
      </c>
      <c r="F200" s="100">
        <f>SUM(F201:F206)</f>
        <v>761334.21</v>
      </c>
      <c r="G200" s="243">
        <f>F200/E200</f>
        <v>0.9948673918213631</v>
      </c>
      <c r="H200" s="427">
        <f>SUM(H201:H206)</f>
        <v>0</v>
      </c>
    </row>
    <row r="201" spans="1:8" s="41" customFormat="1" ht="17.25" customHeight="1">
      <c r="A201" s="393"/>
      <c r="B201" s="387"/>
      <c r="C201" s="387"/>
      <c r="D201" s="388" t="s">
        <v>132</v>
      </c>
      <c r="E201" s="390"/>
      <c r="F201" s="394"/>
      <c r="G201" s="236"/>
      <c r="H201" s="451"/>
    </row>
    <row r="202" spans="1:8" ht="18.75" customHeight="1">
      <c r="A202" s="33"/>
      <c r="B202" s="34"/>
      <c r="C202" s="34">
        <v>2010</v>
      </c>
      <c r="D202" s="36" t="s">
        <v>48</v>
      </c>
      <c r="E202" s="91">
        <v>207262</v>
      </c>
      <c r="F202" s="82">
        <v>206806.36</v>
      </c>
      <c r="G202" s="237">
        <f>F202/E202</f>
        <v>0.9978016230664569</v>
      </c>
      <c r="H202" s="423"/>
    </row>
    <row r="203" spans="1:11" ht="16.5" customHeight="1">
      <c r="A203" s="22"/>
      <c r="B203" s="24"/>
      <c r="C203" s="24"/>
      <c r="D203" s="25" t="s">
        <v>49</v>
      </c>
      <c r="E203" s="84"/>
      <c r="F203" s="85"/>
      <c r="G203" s="244"/>
      <c r="H203" s="435"/>
      <c r="K203" s="398"/>
    </row>
    <row r="204" spans="1:8" ht="16.5" customHeight="1">
      <c r="A204" s="26"/>
      <c r="B204" s="27"/>
      <c r="C204" s="27"/>
      <c r="D204" s="29" t="s">
        <v>50</v>
      </c>
      <c r="E204" s="86"/>
      <c r="F204" s="87"/>
      <c r="G204" s="241"/>
      <c r="H204" s="428"/>
    </row>
    <row r="205" spans="1:8" ht="19.5" customHeight="1">
      <c r="A205" s="26"/>
      <c r="B205" s="27"/>
      <c r="C205" s="27">
        <v>2030</v>
      </c>
      <c r="D205" s="29" t="s">
        <v>133</v>
      </c>
      <c r="E205" s="86">
        <v>558000</v>
      </c>
      <c r="F205" s="87">
        <v>554527.85</v>
      </c>
      <c r="G205" s="241">
        <f>F205/E205</f>
        <v>0.9937775089605735</v>
      </c>
      <c r="H205" s="428"/>
    </row>
    <row r="206" spans="1:8" ht="19.5" customHeight="1">
      <c r="A206" s="26"/>
      <c r="B206" s="27"/>
      <c r="C206" s="27"/>
      <c r="D206" s="29" t="s">
        <v>119</v>
      </c>
      <c r="E206" s="86"/>
      <c r="F206" s="92"/>
      <c r="G206" s="245"/>
      <c r="H206" s="424"/>
    </row>
    <row r="207" spans="1:8" ht="19.5" customHeight="1">
      <c r="A207" s="341"/>
      <c r="B207" s="328">
        <v>85215</v>
      </c>
      <c r="C207" s="324"/>
      <c r="D207" s="329" t="s">
        <v>183</v>
      </c>
      <c r="E207" s="330">
        <f>SUM(E208)</f>
        <v>0</v>
      </c>
      <c r="F207" s="354">
        <f>SUM(F208)</f>
        <v>97.53</v>
      </c>
      <c r="G207" s="227"/>
      <c r="H207" s="452"/>
    </row>
    <row r="208" spans="1:8" ht="19.5" customHeight="1">
      <c r="A208" s="16"/>
      <c r="B208" s="17"/>
      <c r="C208" s="38" t="s">
        <v>127</v>
      </c>
      <c r="D208" s="18" t="s">
        <v>55</v>
      </c>
      <c r="E208" s="92">
        <v>0</v>
      </c>
      <c r="F208" s="85">
        <v>97.53</v>
      </c>
      <c r="G208" s="244"/>
      <c r="H208" s="424"/>
    </row>
    <row r="209" spans="1:8" s="41" customFormat="1" ht="19.5" customHeight="1">
      <c r="A209" s="341"/>
      <c r="B209" s="324">
        <v>85219</v>
      </c>
      <c r="C209" s="324"/>
      <c r="D209" s="325" t="s">
        <v>134</v>
      </c>
      <c r="E209" s="326">
        <f>SUM(E210:E212)</f>
        <v>477250</v>
      </c>
      <c r="F209" s="326">
        <f>SUM(F210:F212)</f>
        <v>475104.58</v>
      </c>
      <c r="G209" s="243">
        <f>F209/E209</f>
        <v>0.9955046202200105</v>
      </c>
      <c r="H209" s="421">
        <f>SUM(H210:H212)</f>
        <v>0</v>
      </c>
    </row>
    <row r="210" spans="1:8" ht="19.5" customHeight="1">
      <c r="A210" s="12"/>
      <c r="B210" s="13"/>
      <c r="C210" s="14" t="s">
        <v>39</v>
      </c>
      <c r="D210" s="15" t="s">
        <v>12</v>
      </c>
      <c r="E210" s="82">
        <v>12000</v>
      </c>
      <c r="F210" s="94">
        <v>13761.49</v>
      </c>
      <c r="G210" s="237">
        <f>F210/E210</f>
        <v>1.1467908333333334</v>
      </c>
      <c r="H210" s="423"/>
    </row>
    <row r="211" spans="1:8" ht="19.5" customHeight="1" thickBot="1">
      <c r="A211" s="595"/>
      <c r="B211" s="596"/>
      <c r="C211" s="596">
        <v>2030</v>
      </c>
      <c r="D211" s="597" t="s">
        <v>133</v>
      </c>
      <c r="E211" s="598">
        <v>465250</v>
      </c>
      <c r="F211" s="598">
        <v>461343.09</v>
      </c>
      <c r="G211" s="589">
        <f>F211/E211</f>
        <v>0.9916025577646427</v>
      </c>
      <c r="H211" s="590"/>
    </row>
    <row r="212" spans="1:11" ht="19.5" customHeight="1">
      <c r="A212" s="599"/>
      <c r="B212" s="600"/>
      <c r="C212" s="600"/>
      <c r="D212" s="601" t="s">
        <v>119</v>
      </c>
      <c r="E212" s="602"/>
      <c r="F212" s="602"/>
      <c r="G212" s="603"/>
      <c r="H212" s="604"/>
      <c r="K212" s="398"/>
    </row>
    <row r="213" spans="1:8" s="41" customFormat="1" ht="19.5" customHeight="1">
      <c r="A213" s="52"/>
      <c r="B213" s="54">
        <v>85228</v>
      </c>
      <c r="C213" s="54"/>
      <c r="D213" s="55" t="s">
        <v>135</v>
      </c>
      <c r="E213" s="100">
        <f>SUM(E214:E219)</f>
        <v>105300</v>
      </c>
      <c r="F213" s="100">
        <f>SUM(F214:F219)</f>
        <v>121338.28</v>
      </c>
      <c r="G213" s="235">
        <f>F213/E213</f>
        <v>1.152310351377018</v>
      </c>
      <c r="H213" s="427">
        <f>SUM(H214:H219)</f>
        <v>0</v>
      </c>
    </row>
    <row r="214" spans="1:8" ht="19.5" customHeight="1">
      <c r="A214" s="26"/>
      <c r="B214" s="27"/>
      <c r="C214" s="28" t="s">
        <v>124</v>
      </c>
      <c r="D214" s="29" t="s">
        <v>59</v>
      </c>
      <c r="E214" s="86">
        <v>35000</v>
      </c>
      <c r="F214" s="87">
        <v>50788.8</v>
      </c>
      <c r="G214" s="237">
        <f>F214/E214</f>
        <v>1.4511085714285714</v>
      </c>
      <c r="H214" s="428"/>
    </row>
    <row r="215" spans="1:8" ht="19.5" customHeight="1">
      <c r="A215" s="33"/>
      <c r="B215" s="27"/>
      <c r="C215" s="34">
        <v>2010</v>
      </c>
      <c r="D215" s="36" t="s">
        <v>48</v>
      </c>
      <c r="E215" s="91">
        <v>70000</v>
      </c>
      <c r="F215" s="91">
        <v>69990</v>
      </c>
      <c r="G215" s="351">
        <f>F215/E215</f>
        <v>0.9998571428571429</v>
      </c>
      <c r="H215" s="423"/>
    </row>
    <row r="216" spans="1:8" ht="19.5" customHeight="1">
      <c r="A216" s="22"/>
      <c r="B216" s="34"/>
      <c r="C216" s="24"/>
      <c r="D216" s="25" t="s">
        <v>49</v>
      </c>
      <c r="E216" s="84"/>
      <c r="F216" s="85"/>
      <c r="G216" s="244"/>
      <c r="H216" s="435"/>
    </row>
    <row r="217" spans="1:8" ht="19.5" customHeight="1">
      <c r="A217" s="26"/>
      <c r="B217" s="27"/>
      <c r="C217" s="27"/>
      <c r="D217" s="29" t="s">
        <v>50</v>
      </c>
      <c r="E217" s="86"/>
      <c r="F217" s="87"/>
      <c r="G217" s="237"/>
      <c r="H217" s="428"/>
    </row>
    <row r="218" spans="1:8" ht="19.5" customHeight="1">
      <c r="A218" s="26"/>
      <c r="B218" s="27"/>
      <c r="C218" s="27">
        <v>2360</v>
      </c>
      <c r="D218" s="29" t="s">
        <v>51</v>
      </c>
      <c r="E218" s="86">
        <v>300</v>
      </c>
      <c r="F218" s="87">
        <v>559.48</v>
      </c>
      <c r="G218" s="237">
        <f>F218/E218</f>
        <v>1.8649333333333333</v>
      </c>
      <c r="H218" s="428"/>
    </row>
    <row r="219" spans="1:8" ht="22.5" customHeight="1">
      <c r="A219" s="26"/>
      <c r="B219" s="27"/>
      <c r="C219" s="27"/>
      <c r="D219" s="29" t="s">
        <v>52</v>
      </c>
      <c r="E219" s="86"/>
      <c r="F219" s="86"/>
      <c r="G219" s="392"/>
      <c r="H219" s="428"/>
    </row>
    <row r="220" spans="1:8" ht="22.5" customHeight="1">
      <c r="A220" s="50"/>
      <c r="B220" s="328">
        <v>85278</v>
      </c>
      <c r="C220" s="328"/>
      <c r="D220" s="329" t="s">
        <v>262</v>
      </c>
      <c r="E220" s="330">
        <f>SUM(E221:E223)</f>
        <v>23000</v>
      </c>
      <c r="F220" s="330">
        <f>SUM(F221:F223)</f>
        <v>20000</v>
      </c>
      <c r="G220" s="357">
        <f>F220/E220</f>
        <v>0.8695652173913043</v>
      </c>
      <c r="H220" s="421"/>
    </row>
    <row r="221" spans="1:8" ht="22.5" customHeight="1">
      <c r="A221" s="33"/>
      <c r="B221" s="34"/>
      <c r="C221" s="534">
        <v>2010</v>
      </c>
      <c r="D221" s="36" t="s">
        <v>48</v>
      </c>
      <c r="E221" s="91">
        <v>23000</v>
      </c>
      <c r="F221" s="532">
        <v>20000</v>
      </c>
      <c r="G221" s="351">
        <f>F221/E221</f>
        <v>0.8695652173913043</v>
      </c>
      <c r="H221" s="551"/>
    </row>
    <row r="222" spans="1:8" ht="22.5" customHeight="1">
      <c r="A222" s="33"/>
      <c r="B222" s="34"/>
      <c r="C222" s="533"/>
      <c r="D222" s="25" t="s">
        <v>49</v>
      </c>
      <c r="E222" s="84"/>
      <c r="F222" s="91"/>
      <c r="G222" s="351"/>
      <c r="H222" s="552"/>
    </row>
    <row r="223" spans="1:8" ht="22.5" customHeight="1">
      <c r="A223" s="47"/>
      <c r="B223" s="48"/>
      <c r="C223" s="38"/>
      <c r="D223" s="535" t="s">
        <v>50</v>
      </c>
      <c r="E223" s="92"/>
      <c r="F223" s="99"/>
      <c r="G223" s="502"/>
      <c r="H223" s="553"/>
    </row>
    <row r="224" spans="1:8" s="41" customFormat="1" ht="19.5" customHeight="1">
      <c r="A224" s="51"/>
      <c r="B224" s="328">
        <v>85295</v>
      </c>
      <c r="C224" s="328"/>
      <c r="D224" s="353" t="s">
        <v>8</v>
      </c>
      <c r="E224" s="330">
        <f>SUM(E225:E229)</f>
        <v>109000</v>
      </c>
      <c r="F224" s="330">
        <f>SUM(F225:F229)</f>
        <v>108974.3</v>
      </c>
      <c r="G224" s="227">
        <f>F224/E224</f>
        <v>0.9997642201834863</v>
      </c>
      <c r="H224" s="421">
        <f>SUM(H228:H229)</f>
        <v>0</v>
      </c>
    </row>
    <row r="225" spans="1:8" s="41" customFormat="1" ht="19.5" customHeight="1">
      <c r="A225" s="30"/>
      <c r="B225" s="31"/>
      <c r="C225" s="31">
        <v>2010</v>
      </c>
      <c r="D225" s="15" t="s">
        <v>48</v>
      </c>
      <c r="E225" s="89">
        <v>1000</v>
      </c>
      <c r="F225" s="90">
        <v>1000</v>
      </c>
      <c r="G225" s="351">
        <f>F225/E225</f>
        <v>1</v>
      </c>
      <c r="H225" s="437"/>
    </row>
    <row r="226" spans="1:8" s="41" customFormat="1" ht="19.5" customHeight="1">
      <c r="A226" s="33"/>
      <c r="B226" s="34"/>
      <c r="C226" s="34"/>
      <c r="D226" s="36" t="s">
        <v>49</v>
      </c>
      <c r="E226" s="91"/>
      <c r="F226" s="82"/>
      <c r="G226" s="237"/>
      <c r="H226" s="423"/>
    </row>
    <row r="227" spans="1:8" s="41" customFormat="1" ht="19.5" customHeight="1">
      <c r="A227" s="22"/>
      <c r="B227" s="24"/>
      <c r="C227" s="24"/>
      <c r="D227" s="36" t="s">
        <v>50</v>
      </c>
      <c r="E227" s="84"/>
      <c r="F227" s="85"/>
      <c r="G227" s="244"/>
      <c r="H227" s="435"/>
    </row>
    <row r="228" spans="1:8" ht="19.5" customHeight="1">
      <c r="A228" s="26"/>
      <c r="B228" s="27"/>
      <c r="C228" s="27">
        <v>2030</v>
      </c>
      <c r="D228" s="25" t="s">
        <v>133</v>
      </c>
      <c r="E228" s="86">
        <v>108000</v>
      </c>
      <c r="F228" s="87">
        <v>107974.3</v>
      </c>
      <c r="G228" s="241">
        <f>F228/E228</f>
        <v>0.999762037037037</v>
      </c>
      <c r="H228" s="428"/>
    </row>
    <row r="229" spans="1:8" ht="23.25" customHeight="1">
      <c r="A229" s="26"/>
      <c r="B229" s="38"/>
      <c r="C229" s="27"/>
      <c r="D229" s="36" t="s">
        <v>119</v>
      </c>
      <c r="E229" s="86"/>
      <c r="F229" s="87"/>
      <c r="G229" s="241"/>
      <c r="H229" s="423"/>
    </row>
    <row r="230" spans="1:8" s="336" customFormat="1" ht="27.75" customHeight="1">
      <c r="A230" s="316">
        <v>854</v>
      </c>
      <c r="B230" s="530"/>
      <c r="C230" s="313"/>
      <c r="D230" s="314" t="s">
        <v>136</v>
      </c>
      <c r="E230" s="317">
        <f>SUM(E232)</f>
        <v>217320</v>
      </c>
      <c r="F230" s="317">
        <f>SUM(F231)</f>
        <v>196846.91</v>
      </c>
      <c r="G230" s="288">
        <f>F230/E230</f>
        <v>0.9057928860666299</v>
      </c>
      <c r="H230" s="426">
        <f>SUM(H232)</f>
        <v>0</v>
      </c>
    </row>
    <row r="231" spans="1:8" s="41" customFormat="1" ht="19.5" customHeight="1">
      <c r="A231" s="50"/>
      <c r="B231" s="328">
        <v>85415</v>
      </c>
      <c r="C231" s="328"/>
      <c r="D231" s="329" t="s">
        <v>137</v>
      </c>
      <c r="E231" s="330">
        <f>SUM(E232:E233)</f>
        <v>217320</v>
      </c>
      <c r="F231" s="326">
        <f>SUM(F232:F233)</f>
        <v>196846.91</v>
      </c>
      <c r="G231" s="243">
        <f>F231/E231</f>
        <v>0.9057928860666299</v>
      </c>
      <c r="H231" s="421">
        <f>SUM(H232:H233)</f>
        <v>0</v>
      </c>
    </row>
    <row r="232" spans="1:8" ht="19.5" customHeight="1">
      <c r="A232" s="30"/>
      <c r="B232" s="31"/>
      <c r="C232" s="31">
        <v>2030</v>
      </c>
      <c r="D232" s="32" t="s">
        <v>133</v>
      </c>
      <c r="E232" s="89">
        <v>217320</v>
      </c>
      <c r="F232" s="90">
        <v>196846.91</v>
      </c>
      <c r="G232" s="244">
        <f>F232/E232</f>
        <v>0.9057928860666299</v>
      </c>
      <c r="H232" s="437"/>
    </row>
    <row r="233" spans="1:8" ht="19.5" customHeight="1">
      <c r="A233" s="37"/>
      <c r="B233" s="38"/>
      <c r="C233" s="38"/>
      <c r="D233" s="40" t="s">
        <v>119</v>
      </c>
      <c r="E233" s="92"/>
      <c r="F233" s="93"/>
      <c r="G233" s="245"/>
      <c r="H233" s="424"/>
    </row>
    <row r="234" spans="1:8" s="175" customFormat="1" ht="25.5" customHeight="1">
      <c r="A234" s="529">
        <v>900</v>
      </c>
      <c r="B234" s="530"/>
      <c r="C234" s="530"/>
      <c r="D234" s="542" t="s">
        <v>138</v>
      </c>
      <c r="E234" s="531">
        <f>SUM(E235)</f>
        <v>0</v>
      </c>
      <c r="F234" s="531">
        <f>SUM(F235)</f>
        <v>1064.07</v>
      </c>
      <c r="G234" s="322"/>
      <c r="H234" s="543">
        <f>SUM(H235)</f>
        <v>0</v>
      </c>
    </row>
    <row r="235" spans="1:8" s="41" customFormat="1" ht="19.5" customHeight="1">
      <c r="A235" s="50"/>
      <c r="B235" s="328">
        <v>90020</v>
      </c>
      <c r="C235" s="328"/>
      <c r="D235" s="329" t="s">
        <v>140</v>
      </c>
      <c r="E235" s="330">
        <f>SUM(E236:E237)</f>
        <v>0</v>
      </c>
      <c r="F235" s="326">
        <f>SUM(F236:F237)</f>
        <v>1064.07</v>
      </c>
      <c r="G235" s="243"/>
      <c r="H235" s="421">
        <f>SUM(H236:H237)</f>
        <v>0</v>
      </c>
    </row>
    <row r="236" spans="1:8" s="41" customFormat="1" ht="19.5" customHeight="1">
      <c r="A236" s="393"/>
      <c r="B236" s="387"/>
      <c r="C236" s="387"/>
      <c r="D236" s="388" t="s">
        <v>141</v>
      </c>
      <c r="E236" s="390"/>
      <c r="F236" s="394"/>
      <c r="G236" s="236"/>
      <c r="H236" s="451"/>
    </row>
    <row r="237" spans="1:8" ht="19.5" customHeight="1">
      <c r="A237" s="47"/>
      <c r="B237" s="48"/>
      <c r="C237" s="53" t="s">
        <v>142</v>
      </c>
      <c r="D237" s="49" t="s">
        <v>143</v>
      </c>
      <c r="E237" s="99">
        <v>0</v>
      </c>
      <c r="F237" s="83">
        <v>1064.07</v>
      </c>
      <c r="G237" s="246"/>
      <c r="H237" s="438"/>
    </row>
    <row r="238" spans="1:8" s="175" customFormat="1" ht="25.5" customHeight="1">
      <c r="A238" s="316">
        <v>921</v>
      </c>
      <c r="B238" s="313"/>
      <c r="C238" s="313"/>
      <c r="D238" s="314" t="s">
        <v>144</v>
      </c>
      <c r="E238" s="317">
        <f>SUM(E239+E244+E247)</f>
        <v>70000</v>
      </c>
      <c r="F238" s="317">
        <f>SUM(F239+F244+F247)</f>
        <v>69680.56</v>
      </c>
      <c r="G238" s="322">
        <f>F238/E238</f>
        <v>0.9954365714285714</v>
      </c>
      <c r="H238" s="426">
        <f>SUM(H239+H244+H247)</f>
        <v>0</v>
      </c>
    </row>
    <row r="239" spans="1:8" s="41" customFormat="1" ht="19.5" customHeight="1">
      <c r="A239" s="50"/>
      <c r="B239" s="328">
        <v>92109</v>
      </c>
      <c r="C239" s="328"/>
      <c r="D239" s="329" t="s">
        <v>145</v>
      </c>
      <c r="E239" s="330">
        <f>SUM(E240:E243)</f>
        <v>35000</v>
      </c>
      <c r="F239" s="330">
        <f>SUM(F240:F243)</f>
        <v>32500</v>
      </c>
      <c r="G239" s="239">
        <f>F239/E239</f>
        <v>0.9285714285714286</v>
      </c>
      <c r="H239" s="421">
        <f>SUM(H240:H243)</f>
        <v>0</v>
      </c>
    </row>
    <row r="240" spans="1:8" ht="19.5" customHeight="1">
      <c r="A240" s="22"/>
      <c r="B240" s="24"/>
      <c r="C240" s="23" t="s">
        <v>124</v>
      </c>
      <c r="D240" s="25" t="s">
        <v>59</v>
      </c>
      <c r="E240" s="84">
        <v>10000</v>
      </c>
      <c r="F240" s="85">
        <v>7500</v>
      </c>
      <c r="G240" s="241">
        <f>F240/E240</f>
        <v>0.75</v>
      </c>
      <c r="H240" s="435"/>
    </row>
    <row r="241" spans="1:8" ht="19.5" customHeight="1">
      <c r="A241" s="26"/>
      <c r="B241" s="27"/>
      <c r="C241" s="27">
        <v>2710</v>
      </c>
      <c r="D241" s="29" t="s">
        <v>56</v>
      </c>
      <c r="E241" s="86">
        <v>25000</v>
      </c>
      <c r="F241" s="87">
        <v>25000</v>
      </c>
      <c r="G241" s="237">
        <f>F241/E241</f>
        <v>1</v>
      </c>
      <c r="H241" s="428"/>
    </row>
    <row r="242" spans="1:8" ht="19.5" customHeight="1">
      <c r="A242" s="26"/>
      <c r="B242" s="27"/>
      <c r="C242" s="27"/>
      <c r="D242" s="29" t="s">
        <v>256</v>
      </c>
      <c r="E242" s="86"/>
      <c r="F242" s="87"/>
      <c r="G242" s="237"/>
      <c r="H242" s="428"/>
    </row>
    <row r="243" spans="1:8" ht="19.5" customHeight="1">
      <c r="A243" s="37"/>
      <c r="B243" s="38"/>
      <c r="C243" s="38"/>
      <c r="D243" s="40" t="s">
        <v>257</v>
      </c>
      <c r="E243" s="92"/>
      <c r="F243" s="93"/>
      <c r="G243" s="392"/>
      <c r="H243" s="424"/>
    </row>
    <row r="244" spans="1:8" s="41" customFormat="1" ht="19.5" customHeight="1">
      <c r="A244" s="50"/>
      <c r="B244" s="328">
        <v>92120</v>
      </c>
      <c r="C244" s="328"/>
      <c r="D244" s="329" t="s">
        <v>146</v>
      </c>
      <c r="E244" s="330">
        <f>SUM(E245:E245)</f>
        <v>10000</v>
      </c>
      <c r="F244" s="326">
        <f>SUM(F245:F245)</f>
        <v>10000</v>
      </c>
      <c r="G244" s="357">
        <f>F244/E244</f>
        <v>1</v>
      </c>
      <c r="H244" s="421">
        <f>SUM(H245:H245)</f>
        <v>0</v>
      </c>
    </row>
    <row r="245" spans="1:9" ht="19.5" customHeight="1">
      <c r="A245" s="33"/>
      <c r="B245" s="538"/>
      <c r="C245" s="43">
        <v>6330</v>
      </c>
      <c r="D245" s="44" t="s">
        <v>40</v>
      </c>
      <c r="E245" s="95">
        <v>10000</v>
      </c>
      <c r="F245" s="97">
        <v>10000</v>
      </c>
      <c r="G245" s="237">
        <f>F245/E245</f>
        <v>1</v>
      </c>
      <c r="H245" s="431"/>
      <c r="I245" s="67"/>
    </row>
    <row r="246" spans="1:9" ht="19.5" customHeight="1">
      <c r="A246" s="16"/>
      <c r="B246" s="536"/>
      <c r="C246" s="332"/>
      <c r="D246" s="537" t="s">
        <v>147</v>
      </c>
      <c r="E246" s="98"/>
      <c r="F246" s="539"/>
      <c r="G246" s="245"/>
      <c r="H246" s="432"/>
      <c r="I246" s="67"/>
    </row>
    <row r="247" spans="1:9" s="41" customFormat="1" ht="19.5" customHeight="1">
      <c r="A247" s="341"/>
      <c r="B247" s="324">
        <v>92195</v>
      </c>
      <c r="C247" s="324"/>
      <c r="D247" s="325" t="s">
        <v>8</v>
      </c>
      <c r="E247" s="326">
        <f>SUM(E248:E249)</f>
        <v>25000</v>
      </c>
      <c r="F247" s="355">
        <f>SUM(F248:F249)</f>
        <v>27180.56</v>
      </c>
      <c r="G247" s="235">
        <f>F247/E247</f>
        <v>1.0872224000000001</v>
      </c>
      <c r="H247" s="448">
        <f>SUM(H248:H249)</f>
        <v>0</v>
      </c>
      <c r="I247" s="455"/>
    </row>
    <row r="248" spans="1:9" ht="19.5" customHeight="1">
      <c r="A248" s="16"/>
      <c r="B248" s="34"/>
      <c r="C248" s="35" t="s">
        <v>124</v>
      </c>
      <c r="D248" s="18" t="s">
        <v>59</v>
      </c>
      <c r="E248" s="85">
        <v>25000</v>
      </c>
      <c r="F248" s="91">
        <v>27122</v>
      </c>
      <c r="G248" s="351">
        <f>F248/E248</f>
        <v>1.08488</v>
      </c>
      <c r="H248" s="435"/>
      <c r="I248" s="456"/>
    </row>
    <row r="249" spans="1:9" ht="19.5" customHeight="1">
      <c r="A249" s="26"/>
      <c r="B249" s="17"/>
      <c r="C249" s="17" t="s">
        <v>127</v>
      </c>
      <c r="D249" s="29" t="s">
        <v>55</v>
      </c>
      <c r="E249" s="92">
        <v>0</v>
      </c>
      <c r="F249" s="92">
        <v>58.56</v>
      </c>
      <c r="G249" s="240"/>
      <c r="H249" s="424"/>
      <c r="I249" s="456"/>
    </row>
    <row r="250" spans="1:9" s="336" customFormat="1" ht="19.5" customHeight="1">
      <c r="A250" s="316">
        <v>926</v>
      </c>
      <c r="B250" s="313"/>
      <c r="C250" s="313"/>
      <c r="D250" s="314" t="s">
        <v>148</v>
      </c>
      <c r="E250" s="365">
        <f>SUM(E251+E255+E262+E267)</f>
        <v>86000</v>
      </c>
      <c r="F250" s="365">
        <f>SUM(F251+F255+F262+F267)</f>
        <v>93313.87</v>
      </c>
      <c r="G250" s="322">
        <f>G251</f>
        <v>0</v>
      </c>
      <c r="H250" s="439">
        <f>SUM(H251+H255+H267)</f>
        <v>2098.04</v>
      </c>
      <c r="I250" s="401"/>
    </row>
    <row r="251" spans="1:9" s="331" customFormat="1" ht="19.5" customHeight="1">
      <c r="A251" s="402"/>
      <c r="B251" s="403">
        <v>92601</v>
      </c>
      <c r="C251" s="404"/>
      <c r="D251" s="405" t="s">
        <v>192</v>
      </c>
      <c r="E251" s="333">
        <f>SUM(E252:E254)</f>
        <v>0</v>
      </c>
      <c r="F251" s="333">
        <f>SUM(F252:F254)</f>
        <v>3641.01</v>
      </c>
      <c r="G251" s="409"/>
      <c r="H251" s="430">
        <f>SUM(H252:H254)</f>
        <v>0</v>
      </c>
      <c r="I251" s="457"/>
    </row>
    <row r="252" spans="1:9" s="336" customFormat="1" ht="19.5" customHeight="1">
      <c r="A252" s="406"/>
      <c r="B252" s="368"/>
      <c r="C252" s="34" t="s">
        <v>24</v>
      </c>
      <c r="D252" s="29" t="s">
        <v>243</v>
      </c>
      <c r="E252" s="96">
        <v>0</v>
      </c>
      <c r="F252" s="96">
        <v>3494.61</v>
      </c>
      <c r="G252" s="407"/>
      <c r="H252" s="431"/>
      <c r="I252" s="401"/>
    </row>
    <row r="253" spans="1:9" s="336" customFormat="1" ht="19.5" customHeight="1">
      <c r="A253" s="399"/>
      <c r="B253" s="368"/>
      <c r="C253" s="361"/>
      <c r="D253" s="36" t="s">
        <v>244</v>
      </c>
      <c r="E253" s="372"/>
      <c r="F253" s="372"/>
      <c r="G253" s="408"/>
      <c r="H253" s="445"/>
      <c r="I253" s="401"/>
    </row>
    <row r="254" spans="1:9" s="336" customFormat="1" ht="19.5" customHeight="1">
      <c r="A254" s="264"/>
      <c r="B254" s="166"/>
      <c r="C254" s="155" t="s">
        <v>127</v>
      </c>
      <c r="D254" s="415" t="s">
        <v>122</v>
      </c>
      <c r="E254" s="164">
        <v>0</v>
      </c>
      <c r="F254" s="157">
        <v>146.4</v>
      </c>
      <c r="G254" s="416"/>
      <c r="H254" s="458"/>
      <c r="I254" s="401"/>
    </row>
    <row r="255" spans="1:8" s="41" customFormat="1" ht="19.5" customHeight="1">
      <c r="A255" s="349"/>
      <c r="B255" s="328">
        <v>92604</v>
      </c>
      <c r="C255" s="334"/>
      <c r="D255" s="400" t="s">
        <v>149</v>
      </c>
      <c r="E255" s="330">
        <f>SUM(E256:E261)</f>
        <v>23000</v>
      </c>
      <c r="F255" s="330">
        <f>SUM(F256:F261)</f>
        <v>25586.35</v>
      </c>
      <c r="G255" s="227">
        <f>F255/E255</f>
        <v>1.11245</v>
      </c>
      <c r="H255" s="421">
        <f>SUM(H256:H261)</f>
        <v>2098.04</v>
      </c>
    </row>
    <row r="256" spans="1:9" ht="19.5" customHeight="1">
      <c r="A256" s="33"/>
      <c r="B256" s="34"/>
      <c r="C256" s="35" t="s">
        <v>17</v>
      </c>
      <c r="D256" s="29" t="s">
        <v>157</v>
      </c>
      <c r="E256" s="91">
        <v>6000</v>
      </c>
      <c r="F256" s="86">
        <v>9351.51</v>
      </c>
      <c r="G256" s="410">
        <f>F256/E256</f>
        <v>1.558585</v>
      </c>
      <c r="H256" s="435">
        <v>2098.04</v>
      </c>
      <c r="I256" s="456"/>
    </row>
    <row r="257" spans="1:8" ht="19.5" customHeight="1">
      <c r="A257" s="16"/>
      <c r="B257" s="34"/>
      <c r="C257" s="17"/>
      <c r="D257" s="29" t="s">
        <v>115</v>
      </c>
      <c r="E257" s="91"/>
      <c r="F257" s="91"/>
      <c r="G257" s="244"/>
      <c r="H257" s="423"/>
    </row>
    <row r="258" spans="1:9" ht="19.5" customHeight="1">
      <c r="A258" s="33"/>
      <c r="B258" s="17"/>
      <c r="C258" s="27"/>
      <c r="D258" s="29" t="s">
        <v>116</v>
      </c>
      <c r="E258" s="85"/>
      <c r="F258" s="91"/>
      <c r="G258" s="241"/>
      <c r="H258" s="435"/>
      <c r="I258" s="456"/>
    </row>
    <row r="259" spans="1:8" ht="19.5" customHeight="1">
      <c r="A259" s="33"/>
      <c r="B259" s="27"/>
      <c r="C259" s="34"/>
      <c r="D259" s="29" t="s">
        <v>117</v>
      </c>
      <c r="E259" s="86"/>
      <c r="F259" s="85"/>
      <c r="G259" s="241"/>
      <c r="H259" s="428"/>
    </row>
    <row r="260" spans="1:8" ht="19.5" customHeight="1">
      <c r="A260" s="16"/>
      <c r="B260" s="34"/>
      <c r="C260" s="64" t="s">
        <v>124</v>
      </c>
      <c r="D260" s="36" t="s">
        <v>59</v>
      </c>
      <c r="E260" s="91">
        <v>16000</v>
      </c>
      <c r="F260" s="91">
        <v>13871.52</v>
      </c>
      <c r="G260" s="237">
        <f>F260/E260</f>
        <v>0.86697</v>
      </c>
      <c r="H260" s="423"/>
    </row>
    <row r="261" spans="1:9" ht="19.5" customHeight="1">
      <c r="A261" s="37"/>
      <c r="B261" s="38"/>
      <c r="C261" s="39" t="s">
        <v>39</v>
      </c>
      <c r="D261" s="40" t="s">
        <v>12</v>
      </c>
      <c r="E261" s="83">
        <v>1000</v>
      </c>
      <c r="F261" s="99">
        <v>2363.32</v>
      </c>
      <c r="G261" s="240">
        <f>F261/E261</f>
        <v>2.3633200000000003</v>
      </c>
      <c r="H261" s="438"/>
      <c r="I261" s="456"/>
    </row>
    <row r="262" spans="1:9" s="41" customFormat="1" ht="19.5" customHeight="1" thickBot="1">
      <c r="A262" s="605"/>
      <c r="B262" s="606">
        <v>92605</v>
      </c>
      <c r="C262" s="607"/>
      <c r="D262" s="608" t="s">
        <v>193</v>
      </c>
      <c r="E262" s="609">
        <f>SUM(E263:E266)</f>
        <v>0</v>
      </c>
      <c r="F262" s="609">
        <f>SUM(F263:F266)</f>
        <v>1086.51</v>
      </c>
      <c r="G262" s="545"/>
      <c r="H262" s="610"/>
      <c r="I262" s="455"/>
    </row>
    <row r="263" spans="1:9" s="41" customFormat="1" ht="19.5" customHeight="1">
      <c r="A263" s="562"/>
      <c r="B263" s="591"/>
      <c r="C263" s="591" t="s">
        <v>267</v>
      </c>
      <c r="D263" s="565" t="s">
        <v>268</v>
      </c>
      <c r="E263" s="611">
        <v>0</v>
      </c>
      <c r="F263" s="567">
        <v>30.41</v>
      </c>
      <c r="G263" s="568"/>
      <c r="H263" s="594"/>
      <c r="I263" s="455"/>
    </row>
    <row r="264" spans="1:9" s="41" customFormat="1" ht="19.5" customHeight="1">
      <c r="A264" s="33"/>
      <c r="B264" s="34"/>
      <c r="C264" s="34"/>
      <c r="D264" s="36" t="s">
        <v>269</v>
      </c>
      <c r="E264" s="82"/>
      <c r="F264" s="91"/>
      <c r="G264" s="237"/>
      <c r="H264" s="423"/>
      <c r="I264" s="455"/>
    </row>
    <row r="265" spans="1:9" s="41" customFormat="1" ht="19.5" customHeight="1">
      <c r="A265" s="33"/>
      <c r="B265" s="34"/>
      <c r="C265" s="34">
        <v>2910</v>
      </c>
      <c r="D265" s="36" t="s">
        <v>270</v>
      </c>
      <c r="E265" s="82">
        <v>0</v>
      </c>
      <c r="F265" s="91">
        <v>1056.1</v>
      </c>
      <c r="G265" s="237"/>
      <c r="H265" s="423"/>
      <c r="I265" s="455"/>
    </row>
    <row r="266" spans="1:9" s="41" customFormat="1" ht="19.5" customHeight="1">
      <c r="A266" s="47"/>
      <c r="B266" s="48"/>
      <c r="C266" s="48"/>
      <c r="D266" s="49" t="s">
        <v>269</v>
      </c>
      <c r="E266" s="83"/>
      <c r="F266" s="99"/>
      <c r="G266" s="240"/>
      <c r="H266" s="438"/>
      <c r="I266" s="455"/>
    </row>
    <row r="267" spans="1:8" s="41" customFormat="1" ht="19.5" customHeight="1">
      <c r="A267" s="51"/>
      <c r="B267" s="352">
        <v>92695</v>
      </c>
      <c r="C267" s="352"/>
      <c r="D267" s="353" t="s">
        <v>8</v>
      </c>
      <c r="E267" s="354">
        <f>SUM(E268:E269)</f>
        <v>63000</v>
      </c>
      <c r="F267" s="354">
        <f>SUM(F268:F269)</f>
        <v>63000</v>
      </c>
      <c r="G267" s="242">
        <f>F267/E267</f>
        <v>1</v>
      </c>
      <c r="H267" s="448">
        <f>SUM(H268:H269)</f>
        <v>0</v>
      </c>
    </row>
    <row r="268" spans="1:8" ht="19.5" customHeight="1">
      <c r="A268" s="33"/>
      <c r="B268" s="34"/>
      <c r="C268" s="34">
        <v>2440</v>
      </c>
      <c r="D268" s="36" t="s">
        <v>150</v>
      </c>
      <c r="E268" s="91">
        <v>63000</v>
      </c>
      <c r="F268" s="82">
        <v>63000</v>
      </c>
      <c r="G268" s="237">
        <f>F268/E268</f>
        <v>1</v>
      </c>
      <c r="H268" s="423"/>
    </row>
    <row r="269" spans="1:8" ht="19.5" customHeight="1">
      <c r="A269" s="22"/>
      <c r="B269" s="24"/>
      <c r="C269" s="24"/>
      <c r="D269" s="25" t="s">
        <v>151</v>
      </c>
      <c r="E269" s="84"/>
      <c r="F269" s="85"/>
      <c r="G269" s="240"/>
      <c r="H269" s="435"/>
    </row>
    <row r="270" spans="1:8" ht="15">
      <c r="A270" s="69"/>
      <c r="B270" s="70"/>
      <c r="C270" s="70"/>
      <c r="D270" s="71" t="s">
        <v>152</v>
      </c>
      <c r="E270" s="88">
        <v>45166946.91</v>
      </c>
      <c r="F270" s="88">
        <v>45545566.26</v>
      </c>
      <c r="G270" s="544">
        <f>F270/E270</f>
        <v>1.0083826642246694</v>
      </c>
      <c r="H270" s="461"/>
    </row>
    <row r="271" spans="1:8" s="107" customFormat="1" ht="15.75" thickBot="1">
      <c r="A271" s="230"/>
      <c r="B271" s="231"/>
      <c r="C271" s="231"/>
      <c r="D271" s="232" t="s">
        <v>153</v>
      </c>
      <c r="E271" s="233">
        <f>SUM(E7+E31+E33+E149+E245)</f>
        <v>4641974</v>
      </c>
      <c r="F271" s="233">
        <f>SUM(F7+F31+F33+F149+F245)</f>
        <v>4058767.2199999997</v>
      </c>
      <c r="G271" s="546">
        <f>F271/E271</f>
        <v>0.8743623337829983</v>
      </c>
      <c r="H271" s="462"/>
    </row>
    <row r="272" spans="1:8" ht="15.75" thickBot="1">
      <c r="A272" s="72"/>
      <c r="B272" s="73"/>
      <c r="C272" s="73"/>
      <c r="D272" s="74" t="s">
        <v>154</v>
      </c>
      <c r="E272" s="104">
        <f>SUM(E5+E12+E18+E22+E37+E43+E65+E77+E84+E133+E142+E176+E179+E230+E234+E238+E250)</f>
        <v>49808920.91</v>
      </c>
      <c r="F272" s="104">
        <f>SUM(F5+F12+F18+F22+F37+F43+F65+F77+F84+F133+F142+F176+F179+F230+F234+F238+F250)</f>
        <v>49604333.46999999</v>
      </c>
      <c r="G272" s="545">
        <f>F272/E272</f>
        <v>0.9958925542601159</v>
      </c>
      <c r="H272" s="463">
        <f>SUM(H5+H12+H18+H22+H37+H43+H65+H77+H84+H133+H142+H179+H230+H234+H238+H250)</f>
        <v>1762975.9800000002</v>
      </c>
    </row>
    <row r="273" spans="1:8" ht="14.25">
      <c r="A273" s="75"/>
      <c r="B273" s="76"/>
      <c r="C273" s="77"/>
      <c r="D273" s="78"/>
      <c r="E273" s="105"/>
      <c r="F273" s="105"/>
      <c r="G273" s="78"/>
      <c r="H273" s="105"/>
    </row>
    <row r="274" spans="1:8" ht="14.25">
      <c r="A274" s="75"/>
      <c r="B274" s="77"/>
      <c r="C274" s="77"/>
      <c r="D274" s="78"/>
      <c r="E274" s="78"/>
      <c r="F274" s="78"/>
      <c r="G274" s="78"/>
      <c r="H274" s="78"/>
    </row>
    <row r="275" spans="2:8" ht="12.75">
      <c r="B275" s="80"/>
      <c r="C275" s="80"/>
      <c r="D275" s="81"/>
      <c r="E275" s="81"/>
      <c r="F275" s="81"/>
      <c r="G275" s="81"/>
      <c r="H275" s="81"/>
    </row>
    <row r="276" spans="2:8" ht="12.75">
      <c r="B276" s="80"/>
      <c r="C276" s="80"/>
      <c r="D276" s="81"/>
      <c r="E276" s="81"/>
      <c r="F276" s="81"/>
      <c r="G276" s="81"/>
      <c r="H276" s="81"/>
    </row>
    <row r="277" spans="2:8" ht="12.75">
      <c r="B277" s="80"/>
      <c r="C277" s="80"/>
      <c r="D277" s="81"/>
      <c r="E277" s="81"/>
      <c r="F277" s="81"/>
      <c r="G277" s="81"/>
      <c r="H277" s="81"/>
    </row>
    <row r="278" spans="2:8" ht="12.75">
      <c r="B278" s="80"/>
      <c r="C278" s="80"/>
      <c r="D278" s="81"/>
      <c r="E278" s="81"/>
      <c r="F278" s="81"/>
      <c r="G278" s="81"/>
      <c r="H278" s="81"/>
    </row>
    <row r="279" spans="2:8" ht="12.75">
      <c r="B279" s="80"/>
      <c r="C279" s="80"/>
      <c r="D279" s="81"/>
      <c r="E279" s="81"/>
      <c r="F279" s="81"/>
      <c r="G279" s="81"/>
      <c r="H279" s="81"/>
    </row>
    <row r="280" spans="2:8" ht="12.75">
      <c r="B280" s="80"/>
      <c r="C280" s="80"/>
      <c r="D280" s="81"/>
      <c r="E280" s="81"/>
      <c r="F280" s="81"/>
      <c r="G280" s="81"/>
      <c r="H280" s="81"/>
    </row>
    <row r="281" spans="2:8" ht="12.75">
      <c r="B281" s="80"/>
      <c r="C281" s="80"/>
      <c r="D281" s="81"/>
      <c r="E281" s="81"/>
      <c r="F281" s="81"/>
      <c r="G281" s="81"/>
      <c r="H281" s="81"/>
    </row>
    <row r="282" spans="2:8" ht="12.75">
      <c r="B282" s="80"/>
      <c r="C282" s="80"/>
      <c r="D282" s="81"/>
      <c r="E282" s="81"/>
      <c r="F282" s="81"/>
      <c r="G282" s="81"/>
      <c r="H282" s="81"/>
    </row>
    <row r="283" spans="2:12" ht="12.75">
      <c r="B283" s="80"/>
      <c r="C283" s="80"/>
      <c r="D283" s="81"/>
      <c r="E283" s="81"/>
      <c r="F283" s="81"/>
      <c r="G283" s="81"/>
      <c r="H283" s="81"/>
      <c r="L283" t="s">
        <v>159</v>
      </c>
    </row>
    <row r="284" spans="2:8" ht="12.75">
      <c r="B284" s="80"/>
      <c r="C284" s="80"/>
      <c r="D284" s="81"/>
      <c r="E284" s="81"/>
      <c r="F284" s="81"/>
      <c r="G284" s="81"/>
      <c r="H284" s="81"/>
    </row>
    <row r="285" spans="2:8" ht="12.75">
      <c r="B285" s="80"/>
      <c r="C285" s="80"/>
      <c r="D285" s="81"/>
      <c r="E285" s="81"/>
      <c r="F285" s="81"/>
      <c r="G285" s="81"/>
      <c r="H285" s="81"/>
    </row>
    <row r="286" spans="2:8" ht="12.75">
      <c r="B286" s="80"/>
      <c r="C286" s="80"/>
      <c r="D286" s="81"/>
      <c r="E286" s="81"/>
      <c r="F286" s="81"/>
      <c r="G286" s="81"/>
      <c r="H286" s="81"/>
    </row>
    <row r="287" spans="2:8" ht="12.75">
      <c r="B287" s="80"/>
      <c r="C287" s="80"/>
      <c r="D287" s="81"/>
      <c r="E287" s="81"/>
      <c r="F287" s="81"/>
      <c r="G287" s="81"/>
      <c r="H287" s="81"/>
    </row>
    <row r="288" spans="2:8" ht="12.75">
      <c r="B288" s="80"/>
      <c r="C288" s="80"/>
      <c r="D288" s="81"/>
      <c r="E288" s="81"/>
      <c r="F288" s="81"/>
      <c r="G288" s="81"/>
      <c r="H288" s="81"/>
    </row>
    <row r="289" spans="2:8" ht="12.75">
      <c r="B289" s="80"/>
      <c r="C289" s="80"/>
      <c r="D289" s="81"/>
      <c r="E289" s="81"/>
      <c r="F289" s="81"/>
      <c r="G289" s="81"/>
      <c r="H289" s="81"/>
    </row>
    <row r="290" spans="2:8" ht="12.75">
      <c r="B290" s="80"/>
      <c r="C290" s="80"/>
      <c r="D290" s="81"/>
      <c r="E290" s="81"/>
      <c r="F290" s="81"/>
      <c r="G290" s="81"/>
      <c r="H290" s="81"/>
    </row>
    <row r="291" spans="2:8" ht="12.75">
      <c r="B291" s="80"/>
      <c r="C291" s="80"/>
      <c r="D291" s="81"/>
      <c r="E291" s="81"/>
      <c r="F291" s="81"/>
      <c r="G291" s="81"/>
      <c r="H291" s="81"/>
    </row>
    <row r="292" spans="2:8" ht="12.75">
      <c r="B292" s="80"/>
      <c r="C292" s="80"/>
      <c r="D292" s="81"/>
      <c r="E292" s="81"/>
      <c r="F292" s="81"/>
      <c r="G292" s="81"/>
      <c r="H292" s="81"/>
    </row>
    <row r="293" spans="2:8" ht="12.75">
      <c r="B293" s="80"/>
      <c r="C293" s="80"/>
      <c r="D293" s="81"/>
      <c r="E293" s="81"/>
      <c r="F293" s="81"/>
      <c r="G293" s="81"/>
      <c r="H293" s="81"/>
    </row>
    <row r="294" spans="2:8" ht="12.75">
      <c r="B294" s="80"/>
      <c r="C294" s="80"/>
      <c r="D294" s="81"/>
      <c r="E294" s="81"/>
      <c r="F294" s="81"/>
      <c r="G294" s="81"/>
      <c r="H294" s="81"/>
    </row>
    <row r="295" spans="2:8" ht="12.75">
      <c r="B295" s="80"/>
      <c r="C295" s="80"/>
      <c r="D295" s="81"/>
      <c r="E295" s="81"/>
      <c r="F295" s="81"/>
      <c r="G295" s="81"/>
      <c r="H295" s="81"/>
    </row>
    <row r="296" spans="2:8" ht="12.75">
      <c r="B296" s="80"/>
      <c r="C296" s="80"/>
      <c r="D296" s="81"/>
      <c r="E296" s="81"/>
      <c r="F296" s="81"/>
      <c r="G296" s="81"/>
      <c r="H296" s="81"/>
    </row>
    <row r="297" spans="2:8" ht="12.75">
      <c r="B297" s="80"/>
      <c r="C297" s="80"/>
      <c r="D297" s="81"/>
      <c r="E297" s="81"/>
      <c r="F297" s="81"/>
      <c r="G297" s="81"/>
      <c r="H297" s="81"/>
    </row>
    <row r="298" spans="2:8" ht="12.75">
      <c r="B298" s="80"/>
      <c r="C298" s="80"/>
      <c r="D298" s="81"/>
      <c r="E298" s="81"/>
      <c r="F298" s="81"/>
      <c r="G298" s="81"/>
      <c r="H298" s="81"/>
    </row>
    <row r="299" spans="2:8" ht="12.75">
      <c r="B299" s="80"/>
      <c r="C299" s="80"/>
      <c r="D299" s="81"/>
      <c r="E299" s="81"/>
      <c r="F299" s="81"/>
      <c r="G299" s="81"/>
      <c r="H299" s="81"/>
    </row>
    <row r="300" spans="2:8" ht="12.75">
      <c r="B300" s="80"/>
      <c r="C300" s="80"/>
      <c r="D300" s="81"/>
      <c r="E300" s="81"/>
      <c r="F300" s="81"/>
      <c r="G300" s="81"/>
      <c r="H300" s="81"/>
    </row>
    <row r="301" spans="2:8" ht="12.75">
      <c r="B301" s="80"/>
      <c r="C301" s="80"/>
      <c r="D301" s="81"/>
      <c r="E301" s="81"/>
      <c r="F301" s="81"/>
      <c r="G301" s="81"/>
      <c r="H301" s="81"/>
    </row>
    <row r="302" spans="2:8" ht="12.75">
      <c r="B302" s="80"/>
      <c r="C302" s="80"/>
      <c r="D302" s="81"/>
      <c r="E302" s="81"/>
      <c r="F302" s="81"/>
      <c r="G302" s="81"/>
      <c r="H302" s="81"/>
    </row>
    <row r="303" spans="2:8" ht="12.75">
      <c r="B303" s="80"/>
      <c r="C303" s="80"/>
      <c r="D303" s="81"/>
      <c r="E303" s="81"/>
      <c r="F303" s="81"/>
      <c r="G303" s="81"/>
      <c r="H303" s="81"/>
    </row>
    <row r="304" spans="2:8" ht="12.75">
      <c r="B304" s="80"/>
      <c r="C304" s="80"/>
      <c r="D304" s="81"/>
      <c r="E304" s="81"/>
      <c r="F304" s="81"/>
      <c r="G304" s="81"/>
      <c r="H304" s="81"/>
    </row>
  </sheetData>
  <sheetProtection/>
  <mergeCells count="1">
    <mergeCell ref="B1:F1"/>
  </mergeCells>
  <printOptions horizontalCentered="1"/>
  <pageMargins left="0.32" right="0.49" top="0.984251968503937" bottom="0" header="0.16" footer="0"/>
  <pageSetup horizontalDpi="300" verticalDpi="300" orientation="portrait" paperSize="9" scale="73" r:id="rId1"/>
  <headerFooter alignWithMargins="0">
    <oddHeader xml:space="preserve">&amp;R&amp;9Załącznik nr  1 
do sprawozdania z wykonania budżetu miasta i gminy za 2009 rok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Ząbkowice Ślaskie</dc:creator>
  <cp:keywords/>
  <dc:description/>
  <cp:lastModifiedBy>Kur_Boz</cp:lastModifiedBy>
  <cp:lastPrinted>2010-03-05T09:00:44Z</cp:lastPrinted>
  <dcterms:created xsi:type="dcterms:W3CDTF">2008-03-06T06:41:36Z</dcterms:created>
  <dcterms:modified xsi:type="dcterms:W3CDTF">2010-03-17T12:06:11Z</dcterms:modified>
  <cp:category/>
  <cp:version/>
  <cp:contentType/>
  <cp:contentStatus/>
</cp:coreProperties>
</file>