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80" activeTab="0"/>
  </bookViews>
  <sheets>
    <sheet name="Zał. nr 2 - wydatki" sheetId="1" r:id="rId1"/>
    <sheet name="Zał nr 1-dochody" sheetId="2" r:id="rId2"/>
  </sheets>
  <definedNames>
    <definedName name="_xlnm.Print_Area" localSheetId="1">'Zał nr 1-dochody'!$A$1:$H$254</definedName>
    <definedName name="_xlnm.Print_Area" localSheetId="0">'Zał. nr 2 - wydatki'!$A$1:$F$100</definedName>
  </definedNames>
  <calcPr fullCalcOnLoad="1"/>
</workbook>
</file>

<file path=xl/sharedStrings.xml><?xml version="1.0" encoding="utf-8"?>
<sst xmlns="http://schemas.openxmlformats.org/spreadsheetml/2006/main" count="437" uniqueCount="242">
  <si>
    <t>w  złotych</t>
  </si>
  <si>
    <t>Dział</t>
  </si>
  <si>
    <t>Rozdział*</t>
  </si>
  <si>
    <t>§</t>
  </si>
  <si>
    <t>Źródło dochodów</t>
  </si>
  <si>
    <t>010</t>
  </si>
  <si>
    <t>ROLNICTWO I ŁOWIECTWO</t>
  </si>
  <si>
    <t>01095</t>
  </si>
  <si>
    <t>Pozostała działalność</t>
  </si>
  <si>
    <t>O870</t>
  </si>
  <si>
    <t>Wpływy ze sprzedaży składników majątkowych</t>
  </si>
  <si>
    <t>Dotacje celowe przekazane z budżetu państwa na realizację</t>
  </si>
  <si>
    <t>zadań bieżących z zakresu administracji rządowej oraz</t>
  </si>
  <si>
    <t>innych zadań zleconych gminie ustawami</t>
  </si>
  <si>
    <t>O920</t>
  </si>
  <si>
    <t>Pozostałe odsetki</t>
  </si>
  <si>
    <t>020</t>
  </si>
  <si>
    <t>LEŚNICTWO</t>
  </si>
  <si>
    <t>02001</t>
  </si>
  <si>
    <t>Gospodarka leśna</t>
  </si>
  <si>
    <t>0750</t>
  </si>
  <si>
    <t xml:space="preserve">Dochody z najmu i dzierżawy składników majątkowych Skarbu </t>
  </si>
  <si>
    <t>Państwa, jednostek samorządu terytorialnego lub innych</t>
  </si>
  <si>
    <t xml:space="preserve">jednostek zaliczanych do sektora fiunansów publicznych oraz </t>
  </si>
  <si>
    <t>innych umów o podobnych charakterze</t>
  </si>
  <si>
    <t>TRANSPORT I ŁĄCZNOŚĆ</t>
  </si>
  <si>
    <t>Drogi publiczne gminne</t>
  </si>
  <si>
    <t>O580</t>
  </si>
  <si>
    <t xml:space="preserve">Grzywny i inne kary pieniężne od osób prawnych </t>
  </si>
  <si>
    <t>innych jednostek organizacyjnych</t>
  </si>
  <si>
    <t>0690</t>
  </si>
  <si>
    <t>Wpływy z różnych opłat</t>
  </si>
  <si>
    <t>GOSPODARKA MIESZKANIOWA</t>
  </si>
  <si>
    <t>Gospodarka gruntami i nieruchomościami</t>
  </si>
  <si>
    <t>0470</t>
  </si>
  <si>
    <t xml:space="preserve">Wpływy z opłat za zarząd, użytkowanie i użytkowanie </t>
  </si>
  <si>
    <t>wieczyste nieruchomości</t>
  </si>
  <si>
    <t>Dochody z najmu i dzierżawy składników majątkowych Skarbu Państwa</t>
  </si>
  <si>
    <t>jednostek samorządu terytorialnego lub innych jednostek</t>
  </si>
  <si>
    <t>zaliczanych do sektora finansów publicznych oraz innych</t>
  </si>
  <si>
    <t>umów o podobnym charakterze</t>
  </si>
  <si>
    <t>0760</t>
  </si>
  <si>
    <t>Wpływy z tytułu przekształcenia prawa użytkowania wieczystego</t>
  </si>
  <si>
    <t>przysługującego osobom fizycznym w prawo własności</t>
  </si>
  <si>
    <t>0920</t>
  </si>
  <si>
    <t>Dotacje celowe otrzymane z budżetu państwa na realizację</t>
  </si>
  <si>
    <t>DZIAŁALNOŚĆ USŁUGOWA</t>
  </si>
  <si>
    <t>Cmentarze</t>
  </si>
  <si>
    <t xml:space="preserve">Dotacje celowe otrzymane z budżetu państwa na zadania bieżące </t>
  </si>
  <si>
    <t>realizowane przez gminę na podstawie porozumień</t>
  </si>
  <si>
    <t>z organami administracji rządowej</t>
  </si>
  <si>
    <t>ADMINISTRACJA PUBLICZNA</t>
  </si>
  <si>
    <t>Urzędy wojewódzkie</t>
  </si>
  <si>
    <t>Dotacje celowe otrzymane z budżetu państwa na realizację zadań</t>
  </si>
  <si>
    <t>bieżących  z zakresu administracji rządowej oraz innych zadań</t>
  </si>
  <si>
    <t>zleconych gminie ustawami</t>
  </si>
  <si>
    <t>Dochody jst związane z realizacją zadań z zakresu administracji</t>
  </si>
  <si>
    <t>rządowej oraz innych zadań zleconych ustawami</t>
  </si>
  <si>
    <t>Urzędy gmin</t>
  </si>
  <si>
    <t>0840</t>
  </si>
  <si>
    <t>0970</t>
  </si>
  <si>
    <t>Wpływy z różnych dochodów</t>
  </si>
  <si>
    <t>Wpływy z tytułu pomocy finansowej udzielanej między jednostk.</t>
  </si>
  <si>
    <t xml:space="preserve"> samorządu terytorialnego na dofinansowanie własnych zadań bieżących</t>
  </si>
  <si>
    <t>Promocja jednostek samorządu terytorialnego</t>
  </si>
  <si>
    <t>O830</t>
  </si>
  <si>
    <t>Wpływy z usług</t>
  </si>
  <si>
    <t>O960</t>
  </si>
  <si>
    <t>Otrzymane spadki, zapisy, darowizny w posaci pieniężnej</t>
  </si>
  <si>
    <t>URZĘDY NACZELNYCH ORGANÓW WŁADZY</t>
  </si>
  <si>
    <t>Urzędy naczelnych organów władzy</t>
  </si>
  <si>
    <t>dotacje celowe otrzymane z budżetu państwa na realizację zadań</t>
  </si>
  <si>
    <t>Wybory do Sejmu i Senatu</t>
  </si>
  <si>
    <t>OBRONA NARODOWA</t>
  </si>
  <si>
    <t>Pozostałe wydatki obronne</t>
  </si>
  <si>
    <t>BEZPIECZEŃSTWO PUBLICZNE I OCHRONA P/POŻAROWA</t>
  </si>
  <si>
    <t>Ochotnicze straże pożarne</t>
  </si>
  <si>
    <t>Środki na dofinansowanie własnych zadań bieżących gmin</t>
  </si>
  <si>
    <t>(związków gmin), powiatów (związków powiatów),</t>
  </si>
  <si>
    <t>samorządów województw, pozyskane z innych źródeł</t>
  </si>
  <si>
    <t>Obrona cywilna</t>
  </si>
  <si>
    <t>Straż miejska</t>
  </si>
  <si>
    <t>0570</t>
  </si>
  <si>
    <t>Grzywny, mandaty i inne kary pieniężne od osób fizycznych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</si>
  <si>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</si>
  <si>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</si>
  <si>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</si>
  <si>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</si>
  <si>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0350</t>
  </si>
  <si>
    <t>Podatek od działalności gospodarczej osób fizycznych opłacany</t>
  </si>
  <si>
    <t>w formie karty podatkowej</t>
  </si>
  <si>
    <t>0910</t>
  </si>
  <si>
    <t>Odsetki od nieterminowych wpłat z tytułu podatków i opłat</t>
  </si>
  <si>
    <t>Wpływy z podatku rolnego, leśnego, od czynności cywilnoprawnych</t>
  </si>
  <si>
    <t>podatków i opłat lokalnych od osób prawnych i innych jednostek</t>
  </si>
  <si>
    <t>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</si>
  <si>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</si>
  <si>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</si>
  <si>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</si>
  <si>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</si>
  <si>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</si>
  <si>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</si>
  <si>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</si>
  <si>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</si>
  <si>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</si>
  <si>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</si>
  <si>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Rekompensatry utraconych dochodów w podatkach i opłatach lokalnych</t>
  </si>
  <si>
    <t>Wpływy z podatku rolnego, leśnego, podatku od spadku i darowizn,</t>
  </si>
  <si>
    <t>podatku od czynności cywilnoprawnych oraz podatków i opłat</t>
  </si>
  <si>
    <t>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</si>
  <si>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</si>
  <si>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</si>
  <si>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</si>
  <si>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</si>
  <si>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</si>
  <si>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</si>
  <si>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Wpływy z innych opłat stanowiących dochody jst na podstawie ustaw</t>
  </si>
  <si>
    <t>0410</t>
  </si>
  <si>
    <t>Wpływy z opłaty skarbowej</t>
  </si>
  <si>
    <t>0460</t>
  </si>
  <si>
    <t>Wpływy z opłaty eksploatacyjnej</t>
  </si>
  <si>
    <t>0480</t>
  </si>
  <si>
    <t>Wpływy z opłat  za wydawanie zezwoleń na sprzedaż alkoholu</t>
  </si>
  <si>
    <t>0590</t>
  </si>
  <si>
    <t>Wpływy  z opłat za koncesje i licencje</t>
  </si>
  <si>
    <t>Wpływy z różnych rozliczeń</t>
  </si>
  <si>
    <t>Udziały gmin w podatkach stanowiacych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</si>
  <si>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</si>
  <si>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</si>
  <si>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</si>
  <si>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</si>
  <si>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</si>
  <si>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</t>
  </si>
  <si>
    <t>Subwencje ogólne z budżetu państwa</t>
  </si>
  <si>
    <t>Część równoważąca subwencji ogolnej</t>
  </si>
  <si>
    <t>OŚWIATA I WYCHOWANIE</t>
  </si>
  <si>
    <t>Szkoły Podstawowe</t>
  </si>
  <si>
    <t>Dochody na najmu i dzierżawy składników majątkowych</t>
  </si>
  <si>
    <t>Skarbu Państwa, jednostek samorządu terytorialnego lub</t>
  </si>
  <si>
    <t>innych jednostek zaliczanych do sektora finansów publicznych</t>
  </si>
  <si>
    <t>oraz innych umów o podobnych charakterze</t>
  </si>
  <si>
    <t>0870</t>
  </si>
  <si>
    <t>własnych zadań biezących gmin</t>
  </si>
  <si>
    <t>Dotacje celowe otrzymane od samorządu województwa</t>
  </si>
  <si>
    <t>na zadania bieżące realizowane na podstawie porozumień (umów)</t>
  </si>
  <si>
    <t>między jednostkami samorządu terytorialnego</t>
  </si>
  <si>
    <t>Przedszkola</t>
  </si>
  <si>
    <t>Gimnazja</t>
  </si>
  <si>
    <t>Wpływy z róznych dochodów</t>
  </si>
  <si>
    <t>Dowożenie uczniów</t>
  </si>
  <si>
    <t>0830</t>
  </si>
  <si>
    <t>POMOC SPOŁECZNA</t>
  </si>
  <si>
    <t>Domy pomocy społecznej</t>
  </si>
  <si>
    <t>O970</t>
  </si>
  <si>
    <t xml:space="preserve">Świadczenia rodzinne, zaliczka alimentacyjna oraz składki </t>
  </si>
  <si>
    <t>na ubezpieczenia emerytalne i rentowe z ubezpieczenia społecznego</t>
  </si>
  <si>
    <t>Składki na ubezpieczenia zdrowotne opłacane za osoby pobierające</t>
  </si>
  <si>
    <t>niektóre świadczenia z pomocy społecznej oraz niektóre świadczenia</t>
  </si>
  <si>
    <t>rodzinne</t>
  </si>
  <si>
    <t>Zasiłki i pomoc w naturze oraz składki na ubezpieczenia</t>
  </si>
  <si>
    <t>emerytalne i rentowe</t>
  </si>
  <si>
    <t>Dotace celowe otrzymane z budżetu państwa na realizację</t>
  </si>
  <si>
    <t>Ośrodki pomocy społecznej</t>
  </si>
  <si>
    <t>Usługi opiekuńcze i specjalistyczne usługi opiekuńcze</t>
  </si>
  <si>
    <t>Usuwanie skutków klęsk żywiołowych</t>
  </si>
  <si>
    <t>EDUKACYJNA OPIEKA WYCHOWAWCZA</t>
  </si>
  <si>
    <t>Pomoc materialna dla uczniów</t>
  </si>
  <si>
    <t>GOSPODARKA KOMUNALNA I OCHRONA ŚRODOWISKA</t>
  </si>
  <si>
    <t>Gospodarka odpadami</t>
  </si>
  <si>
    <t>Dotacje otrzymane z funduszy celowych na finansowanie kosztów</t>
  </si>
  <si>
    <t>realizacji inwestycji i zakupów inwestycyjnych jednostek</t>
  </si>
  <si>
    <t>sektora finansów publicznych</t>
  </si>
  <si>
    <t>Wpływy i wydatki związane z gromadzeniem środków</t>
  </si>
  <si>
    <t>z opłat produktowych</t>
  </si>
  <si>
    <t>0400</t>
  </si>
  <si>
    <t>Wpływy z opłaty produktowej</t>
  </si>
  <si>
    <t>KULTURA I OCHRONA DZIEDZICTWA NARODOWEGO</t>
  </si>
  <si>
    <t>Pozostałe zadania w zakresie kultury</t>
  </si>
  <si>
    <t>Domy i ośrodki kultury, świetlice i kluby</t>
  </si>
  <si>
    <t>Środki na dofinansowanie własnych zadań biezących gmin</t>
  </si>
  <si>
    <t>(związków gmin), powiatów (związków powiatów)</t>
  </si>
  <si>
    <t>samorzadów województw pozyskane z innych źródeł</t>
  </si>
  <si>
    <t>Ochrona zabytków i opieka nad zabytkami</t>
  </si>
  <si>
    <t>Środki na dofinansowanie własnych inwestycji gmin (związków</t>
  </si>
  <si>
    <t>gmin), powiatów ( związków powiatów), samorządów</t>
  </si>
  <si>
    <t>województw, pozyskane z innych źródeł</t>
  </si>
  <si>
    <t>inwestycji i zakupów inwestycyjnych własnych gmin</t>
  </si>
  <si>
    <t>KULTURA FIZYCZNA I SPORT</t>
  </si>
  <si>
    <t>Instytucje kultury fizycznej</t>
  </si>
  <si>
    <t>Dotacje otrzymane z funduszy celowych na realizację zadań</t>
  </si>
  <si>
    <t>bieżacych jednostek sektora finansów publicznych</t>
  </si>
  <si>
    <t>dochody bieżące</t>
  </si>
  <si>
    <t>dochody majątkowe</t>
  </si>
  <si>
    <t>DOCHODY OGÓŁEM</t>
  </si>
  <si>
    <t>Realizacja dochodów za 2007 rok wg źródeł</t>
  </si>
  <si>
    <t>Plan po zmianach</t>
  </si>
  <si>
    <t>6:5 %</t>
  </si>
  <si>
    <t>Wykonanie za 2007 rok</t>
  </si>
  <si>
    <t>Dochody z najmu i dzierżawy składników majątkowych</t>
  </si>
  <si>
    <t>Wpływy ze sprzedaży wyrobów</t>
  </si>
  <si>
    <t>Zał. Nr 2</t>
  </si>
  <si>
    <t>O1010</t>
  </si>
  <si>
    <t>Infrastruktura wodociągowa i sanitacyjna wsi</t>
  </si>
  <si>
    <t>Realizacja wydatków budżetowych za 2007 rok wg działów i rozdziałów klasyfikacji budżetowej</t>
  </si>
  <si>
    <t>O1030</t>
  </si>
  <si>
    <t>Izby rolnicze</t>
  </si>
  <si>
    <t>O1095</t>
  </si>
  <si>
    <t>Drogi publiczne powiatowe</t>
  </si>
  <si>
    <t>Zakłady gospodarki mieszkaniowej</t>
  </si>
  <si>
    <t>Towarzystwa budownictwa społecznego</t>
  </si>
  <si>
    <t>Plany zagospodarowania przestrzennego</t>
  </si>
  <si>
    <t>Opracowania geodezyjne i kartograficzne</t>
  </si>
  <si>
    <t>Rady gmin</t>
  </si>
  <si>
    <t>Działalność informacyjna i kulturalna prowadzona za granicą</t>
  </si>
  <si>
    <t>PAŃSTWOWEJ, KONTROLI I OCHRONY PRAWA</t>
  </si>
  <si>
    <t>ORAZ SĄDOWNICTWA</t>
  </si>
  <si>
    <t>państwowej, kontroli i ochrony prawa</t>
  </si>
  <si>
    <t>Pobór podatków, opłat i niepodatkowych należności budżetowych</t>
  </si>
  <si>
    <t>OBSŁUGA DŁUGU PUBLICZNEGO</t>
  </si>
  <si>
    <t>Obsługa papierów wartościowych, kredytów i pożyczek</t>
  </si>
  <si>
    <t>jednosatek samorządu terytorialnego</t>
  </si>
  <si>
    <t>Rozliczenia z tytułu poręczeń, i gwarancji udzielonych przez Skarb</t>
  </si>
  <si>
    <t>Państwa lub jednostkę samorządu terytorialnego</t>
  </si>
  <si>
    <t>Rezerwy ogólne i celowe</t>
  </si>
  <si>
    <t>Oddziały przedszkolne w szkołach podstawowych</t>
  </si>
  <si>
    <t>Dokształcanie i doskonalenie nauczycieli</t>
  </si>
  <si>
    <t>OCHRONA ZDROWIA</t>
  </si>
  <si>
    <t>Przeciwdziałanie alkoholizmowi</t>
  </si>
  <si>
    <t>Dodatki mieszkaniowe</t>
  </si>
  <si>
    <t>Świetlice szkolne</t>
  </si>
  <si>
    <t>Kolonie i obozy oraz inne formy wypoczynku dzieci</t>
  </si>
  <si>
    <t>i młodzieży szkolnej, a także szkolenia młodzieży</t>
  </si>
  <si>
    <t>Gospodarka ściekowa i ochrona wód</t>
  </si>
  <si>
    <t>Oczyszczanie miast i wsi</t>
  </si>
  <si>
    <t>Utrzymanie zieleni w miastach i gminach</t>
  </si>
  <si>
    <t>Oświetlenie ulic, placów i dróg</t>
  </si>
  <si>
    <t>Biblioteki</t>
  </si>
  <si>
    <t>Obiekty sportowe</t>
  </si>
  <si>
    <t>Zadania w zakresie kultury fizycznej i sportu</t>
  </si>
  <si>
    <t>WYDATKI OGÓŁEM</t>
  </si>
  <si>
    <t>Kwota zaległości</t>
  </si>
  <si>
    <t>w złotych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</si>
</sst>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0.000%"/>
    <numFmt numFmtId="171" formatCode="#,##0.000"/>
    <numFmt numFmtId="172" formatCode="#,##0.0000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#,##0.00000"/>
    <numFmt numFmtId="178" formatCode="_-* #,##0.0000\ _z_ł_-;\-* #,##0.0000\ _z_ł_-;_-* &quot;-&quot;??\ _z_ł_-;_-@_-"/>
    <numFmt numFmtId="179" formatCode="_-* #,##0.00000\ _z_ł_-;\-* #,##0.00000\ _z_ł_-;_-* &quot;-&quot;??\ _z_ł_-;_-@_-"/>
  </numFmts>
  <fonts count="2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Arial CE"/>
      <family val="0"/>
    </font>
    <font>
      <b/>
      <sz val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i/>
      <sz val="11"/>
      <name val="Times New Roman"/>
      <family val="1"/>
    </font>
    <font>
      <sz val="11"/>
      <name val="Arial CE"/>
      <family val="0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8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9" fontId="4" fillId="2" borderId="2" xfId="19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 quotePrefix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 quotePrefix="1">
      <alignment horizontal="center" vertical="center"/>
    </xf>
    <xf numFmtId="0" fontId="3" fillId="0" borderId="31" xfId="0" applyFont="1" applyBorder="1" applyAlignment="1">
      <alignment vertical="center"/>
    </xf>
    <xf numFmtId="0" fontId="9" fillId="0" borderId="0" xfId="0" applyFont="1" applyAlignment="1">
      <alignment/>
    </xf>
    <xf numFmtId="168" fontId="4" fillId="0" borderId="32" xfId="19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 quotePrefix="1">
      <alignment horizontal="center" vertical="center"/>
    </xf>
    <xf numFmtId="0" fontId="11" fillId="0" borderId="27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3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15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3" fillId="0" borderId="25" xfId="0" applyFont="1" applyBorder="1" applyAlignment="1" quotePrefix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 quotePrefix="1">
      <alignment horizontal="center" vertical="center"/>
    </xf>
    <xf numFmtId="0" fontId="11" fillId="0" borderId="19" xfId="0" applyFont="1" applyBorder="1" applyAlignment="1">
      <alignment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29" xfId="0" applyFont="1" applyBorder="1" applyAlignment="1" quotePrefix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19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15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3" fillId="0" borderId="49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4" fontId="11" fillId="0" borderId="38" xfId="0" applyNumberFormat="1" applyFont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4" fontId="11" fillId="0" borderId="48" xfId="0" applyNumberFormat="1" applyFont="1" applyBorder="1" applyAlignment="1">
      <alignment vertical="center"/>
    </xf>
    <xf numFmtId="4" fontId="11" fillId="0" borderId="31" xfId="0" applyNumberFormat="1" applyFont="1" applyBorder="1" applyAlignment="1">
      <alignment vertical="center"/>
    </xf>
    <xf numFmtId="4" fontId="11" fillId="0" borderId="49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50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48" xfId="0" applyNumberFormat="1" applyFont="1" applyBorder="1" applyAlignment="1">
      <alignment vertical="center"/>
    </xf>
    <xf numFmtId="4" fontId="4" fillId="0" borderId="31" xfId="0" applyNumberFormat="1" applyFont="1" applyBorder="1" applyAlignment="1">
      <alignment vertical="center"/>
    </xf>
    <xf numFmtId="4" fontId="4" fillId="0" borderId="49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vertical="center"/>
    </xf>
    <xf numFmtId="4" fontId="3" fillId="0" borderId="5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52" xfId="0" applyNumberFormat="1" applyFont="1" applyBorder="1" applyAlignment="1">
      <alignment vertical="center"/>
    </xf>
    <xf numFmtId="4" fontId="3" fillId="0" borderId="53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7" fillId="0" borderId="3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168" fontId="3" fillId="3" borderId="54" xfId="19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4" fontId="3" fillId="3" borderId="13" xfId="0" applyNumberFormat="1" applyFont="1" applyFill="1" applyBorder="1" applyAlignment="1">
      <alignment vertical="center"/>
    </xf>
    <xf numFmtId="168" fontId="4" fillId="3" borderId="55" xfId="19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168" fontId="4" fillId="3" borderId="56" xfId="19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4" fontId="3" fillId="3" borderId="19" xfId="0" applyNumberFormat="1" applyFont="1" applyFill="1" applyBorder="1" applyAlignment="1">
      <alignment vertical="center"/>
    </xf>
    <xf numFmtId="4" fontId="3" fillId="3" borderId="48" xfId="0" applyNumberFormat="1" applyFont="1" applyFill="1" applyBorder="1" applyAlignment="1">
      <alignment vertic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4" fontId="3" fillId="3" borderId="23" xfId="0" applyNumberFormat="1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/>
    </xf>
    <xf numFmtId="4" fontId="3" fillId="3" borderId="25" xfId="0" applyNumberFormat="1" applyFont="1" applyFill="1" applyBorder="1" applyAlignment="1">
      <alignment vertical="center"/>
    </xf>
    <xf numFmtId="4" fontId="3" fillId="3" borderId="40" xfId="0" applyNumberFormat="1" applyFont="1" applyFill="1" applyBorder="1" applyAlignment="1">
      <alignment vertical="center"/>
    </xf>
    <xf numFmtId="168" fontId="3" fillId="3" borderId="57" xfId="19" applyNumberFormat="1" applyFont="1" applyFill="1" applyBorder="1" applyAlignment="1">
      <alignment vertical="center"/>
    </xf>
    <xf numFmtId="168" fontId="4" fillId="3" borderId="57" xfId="19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/>
    </xf>
    <xf numFmtId="4" fontId="3" fillId="3" borderId="27" xfId="0" applyNumberFormat="1" applyFont="1" applyFill="1" applyBorder="1" applyAlignment="1">
      <alignment vertical="center"/>
    </xf>
    <xf numFmtId="4" fontId="3" fillId="3" borderId="17" xfId="0" applyNumberFormat="1" applyFont="1" applyFill="1" applyBorder="1" applyAlignment="1">
      <alignment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4" fontId="3" fillId="3" borderId="29" xfId="0" applyNumberFormat="1" applyFont="1" applyFill="1" applyBorder="1" applyAlignment="1">
      <alignment vertical="center"/>
    </xf>
    <xf numFmtId="4" fontId="3" fillId="3" borderId="38" xfId="0" applyNumberFormat="1" applyFont="1" applyFill="1" applyBorder="1" applyAlignment="1">
      <alignment vertical="center"/>
    </xf>
    <xf numFmtId="168" fontId="4" fillId="3" borderId="58" xfId="19" applyNumberFormat="1" applyFont="1" applyFill="1" applyBorder="1" applyAlignment="1">
      <alignment vertical="center"/>
    </xf>
    <xf numFmtId="4" fontId="11" fillId="3" borderId="48" xfId="0" applyNumberFormat="1" applyFont="1" applyFill="1" applyBorder="1" applyAlignment="1">
      <alignment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/>
    </xf>
    <xf numFmtId="4" fontId="3" fillId="3" borderId="31" xfId="0" applyNumberFormat="1" applyFont="1" applyFill="1" applyBorder="1" applyAlignment="1">
      <alignment vertical="center"/>
    </xf>
    <xf numFmtId="4" fontId="3" fillId="3" borderId="49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4" fontId="11" fillId="3" borderId="9" xfId="0" applyNumberFormat="1" applyFont="1" applyFill="1" applyBorder="1" applyAlignment="1">
      <alignment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vertical="center"/>
    </xf>
    <xf numFmtId="4" fontId="11" fillId="3" borderId="27" xfId="0" applyNumberFormat="1" applyFont="1" applyFill="1" applyBorder="1" applyAlignment="1">
      <alignment vertical="center"/>
    </xf>
    <xf numFmtId="0" fontId="12" fillId="3" borderId="0" xfId="0" applyFont="1" applyFill="1" applyAlignment="1">
      <alignment/>
    </xf>
    <xf numFmtId="4" fontId="11" fillId="3" borderId="11" xfId="0" applyNumberFormat="1" applyFont="1" applyFill="1" applyBorder="1" applyAlignment="1">
      <alignment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vertical="center"/>
    </xf>
    <xf numFmtId="4" fontId="11" fillId="3" borderId="38" xfId="0" applyNumberFormat="1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vertical="center"/>
    </xf>
    <xf numFmtId="4" fontId="3" fillId="3" borderId="15" xfId="0" applyNumberFormat="1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4" fontId="11" fillId="3" borderId="23" xfId="0" applyNumberFormat="1" applyFont="1" applyFill="1" applyBorder="1" applyAlignment="1">
      <alignment vertical="center"/>
    </xf>
    <xf numFmtId="4" fontId="11" fillId="3" borderId="7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8" fillId="0" borderId="1" xfId="0" applyFont="1" applyBorder="1" applyAlignment="1" quotePrefix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4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/>
    </xf>
    <xf numFmtId="4" fontId="18" fillId="3" borderId="13" xfId="0" applyNumberFormat="1" applyFont="1" applyFill="1" applyBorder="1" applyAlignment="1">
      <alignment vertical="center"/>
    </xf>
    <xf numFmtId="168" fontId="18" fillId="3" borderId="55" xfId="19" applyNumberFormat="1" applyFont="1" applyFill="1" applyBorder="1" applyAlignment="1">
      <alignment vertical="center"/>
    </xf>
    <xf numFmtId="0" fontId="19" fillId="3" borderId="0" xfId="0" applyFont="1" applyFill="1" applyAlignment="1">
      <alignment/>
    </xf>
    <xf numFmtId="0" fontId="18" fillId="3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vertical="center"/>
    </xf>
    <xf numFmtId="4" fontId="18" fillId="3" borderId="21" xfId="0" applyNumberFormat="1" applyFont="1" applyFill="1" applyBorder="1" applyAlignment="1">
      <alignment vertical="center"/>
    </xf>
    <xf numFmtId="168" fontId="18" fillId="3" borderId="3" xfId="19" applyNumberFormat="1" applyFont="1" applyFill="1" applyBorder="1" applyAlignment="1">
      <alignment vertical="center"/>
    </xf>
    <xf numFmtId="0" fontId="20" fillId="3" borderId="0" xfId="0" applyFont="1" applyFill="1" applyAlignment="1">
      <alignment/>
    </xf>
    <xf numFmtId="3" fontId="19" fillId="3" borderId="0" xfId="0" applyNumberFormat="1" applyFont="1" applyFill="1" applyBorder="1" applyAlignment="1">
      <alignment vertical="center"/>
    </xf>
    <xf numFmtId="4" fontId="18" fillId="3" borderId="15" xfId="0" applyNumberFormat="1" applyFont="1" applyFill="1" applyBorder="1" applyAlignment="1">
      <alignment vertical="center"/>
    </xf>
    <xf numFmtId="0" fontId="18" fillId="3" borderId="28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 vertical="center"/>
    </xf>
    <xf numFmtId="4" fontId="18" fillId="3" borderId="29" xfId="0" applyNumberFormat="1" applyFont="1" applyFill="1" applyBorder="1" applyAlignment="1">
      <alignment vertical="center"/>
    </xf>
    <xf numFmtId="168" fontId="18" fillId="3" borderId="58" xfId="19" applyNumberFormat="1" applyFont="1" applyFill="1" applyBorder="1" applyAlignment="1">
      <alignment vertic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vertical="center"/>
    </xf>
    <xf numFmtId="4" fontId="18" fillId="3" borderId="19" xfId="0" applyNumberFormat="1" applyFont="1" applyFill="1" applyBorder="1" applyAlignment="1">
      <alignment vertical="center"/>
    </xf>
    <xf numFmtId="0" fontId="18" fillId="3" borderId="30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vertical="center"/>
    </xf>
    <xf numFmtId="4" fontId="18" fillId="3" borderId="31" xfId="0" applyNumberFormat="1" applyFont="1" applyFill="1" applyBorder="1" applyAlignment="1">
      <alignment vertical="center"/>
    </xf>
    <xf numFmtId="4" fontId="18" fillId="3" borderId="49" xfId="0" applyNumberFormat="1" applyFont="1" applyFill="1" applyBorder="1" applyAlignment="1">
      <alignment vertical="center"/>
    </xf>
    <xf numFmtId="0" fontId="18" fillId="3" borderId="29" xfId="0" applyFont="1" applyFill="1" applyBorder="1" applyAlignment="1">
      <alignment vertical="center"/>
    </xf>
    <xf numFmtId="4" fontId="18" fillId="3" borderId="11" xfId="0" applyNumberFormat="1" applyFont="1" applyFill="1" applyBorder="1" applyAlignment="1">
      <alignment vertical="center"/>
    </xf>
    <xf numFmtId="0" fontId="3" fillId="3" borderId="59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vertical="center"/>
    </xf>
    <xf numFmtId="168" fontId="3" fillId="3" borderId="56" xfId="19" applyNumberFormat="1" applyFont="1" applyFill="1" applyBorder="1" applyAlignment="1">
      <alignment vertical="center"/>
    </xf>
    <xf numFmtId="0" fontId="18" fillId="3" borderId="12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vertical="center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 vertical="center"/>
    </xf>
    <xf numFmtId="4" fontId="18" fillId="3" borderId="17" xfId="0" applyNumberFormat="1" applyFont="1" applyFill="1" applyBorder="1" applyAlignment="1">
      <alignment vertical="center"/>
    </xf>
    <xf numFmtId="168" fontId="18" fillId="3" borderId="60" xfId="19" applyNumberFormat="1" applyFont="1" applyFill="1" applyBorder="1" applyAlignment="1">
      <alignment vertical="center"/>
    </xf>
    <xf numFmtId="168" fontId="18" fillId="3" borderId="61" xfId="19" applyNumberFormat="1" applyFont="1" applyFill="1" applyBorder="1" applyAlignment="1">
      <alignment vertical="center"/>
    </xf>
    <xf numFmtId="0" fontId="21" fillId="3" borderId="17" xfId="0" applyFont="1" applyFill="1" applyBorder="1" applyAlignment="1">
      <alignment vertical="center"/>
    </xf>
    <xf numFmtId="168" fontId="18" fillId="3" borderId="62" xfId="19" applyNumberFormat="1" applyFont="1" applyFill="1" applyBorder="1" applyAlignment="1">
      <alignment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vertical="center"/>
    </xf>
    <xf numFmtId="4" fontId="18" fillId="3" borderId="23" xfId="0" applyNumberFormat="1" applyFont="1" applyFill="1" applyBorder="1" applyAlignment="1">
      <alignment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vertical="center"/>
    </xf>
    <xf numFmtId="4" fontId="18" fillId="3" borderId="27" xfId="0" applyNumberFormat="1" applyFont="1" applyFill="1" applyBorder="1" applyAlignment="1">
      <alignment vertical="center"/>
    </xf>
    <xf numFmtId="168" fontId="10" fillId="3" borderId="55" xfId="19" applyNumberFormat="1" applyFont="1" applyFill="1" applyBorder="1" applyAlignment="1">
      <alignment vertical="center"/>
    </xf>
    <xf numFmtId="4" fontId="11" fillId="3" borderId="29" xfId="0" applyNumberFormat="1" applyFont="1" applyFill="1" applyBorder="1" applyAlignment="1">
      <alignment vertical="center"/>
    </xf>
    <xf numFmtId="168" fontId="11" fillId="3" borderId="57" xfId="19" applyNumberFormat="1" applyFont="1" applyFill="1" applyBorder="1" applyAlignment="1">
      <alignment vertical="center"/>
    </xf>
    <xf numFmtId="168" fontId="10" fillId="3" borderId="54" xfId="19" applyNumberFormat="1" applyFont="1" applyFill="1" applyBorder="1" applyAlignment="1">
      <alignment vertical="center"/>
    </xf>
    <xf numFmtId="0" fontId="18" fillId="3" borderId="17" xfId="0" applyFont="1" applyFill="1" applyBorder="1" applyAlignment="1">
      <alignment vertical="center"/>
    </xf>
    <xf numFmtId="0" fontId="3" fillId="3" borderId="38" xfId="0" applyFont="1" applyFill="1" applyBorder="1" applyAlignment="1">
      <alignment vertical="center"/>
    </xf>
    <xf numFmtId="168" fontId="10" fillId="3" borderId="57" xfId="19" applyNumberFormat="1" applyFont="1" applyFill="1" applyBorder="1" applyAlignment="1">
      <alignment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vertical="center"/>
    </xf>
    <xf numFmtId="0" fontId="22" fillId="3" borderId="23" xfId="0" applyFont="1" applyFill="1" applyBorder="1" applyAlignment="1">
      <alignment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vertical="center"/>
    </xf>
    <xf numFmtId="4" fontId="18" fillId="3" borderId="38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168" fontId="4" fillId="0" borderId="23" xfId="19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0" fontId="11" fillId="0" borderId="25" xfId="0" applyFont="1" applyBorder="1" applyAlignment="1" quotePrefix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31" xfId="0" applyFont="1" applyBorder="1" applyAlignment="1" quotePrefix="1">
      <alignment horizontal="center" vertical="center"/>
    </xf>
    <xf numFmtId="0" fontId="23" fillId="4" borderId="63" xfId="0" applyFont="1" applyFill="1" applyBorder="1" applyAlignment="1">
      <alignment horizontal="center" vertical="center"/>
    </xf>
    <xf numFmtId="0" fontId="11" fillId="4" borderId="64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168" fontId="4" fillId="0" borderId="0" xfId="19" applyNumberFormat="1" applyFont="1" applyBorder="1" applyAlignment="1">
      <alignment vertical="center"/>
    </xf>
    <xf numFmtId="168" fontId="3" fillId="0" borderId="0" xfId="19" applyNumberFormat="1" applyFont="1" applyBorder="1" applyAlignment="1">
      <alignment vertical="center"/>
    </xf>
    <xf numFmtId="168" fontId="11" fillId="0" borderId="0" xfId="19" applyNumberFormat="1" applyFont="1" applyBorder="1" applyAlignment="1">
      <alignment vertical="center"/>
    </xf>
    <xf numFmtId="0" fontId="4" fillId="2" borderId="52" xfId="0" applyFont="1" applyFill="1" applyBorder="1" applyAlignment="1">
      <alignment horizontal="center" vertical="center" wrapText="1"/>
    </xf>
    <xf numFmtId="168" fontId="4" fillId="0" borderId="40" xfId="19" applyNumberFormat="1" applyFont="1" applyBorder="1" applyAlignment="1">
      <alignment vertical="center"/>
    </xf>
    <xf numFmtId="168" fontId="4" fillId="0" borderId="9" xfId="19" applyNumberFormat="1" applyFont="1" applyBorder="1" applyAlignment="1">
      <alignment vertical="center"/>
    </xf>
    <xf numFmtId="168" fontId="3" fillId="0" borderId="9" xfId="19" applyNumberFormat="1" applyFont="1" applyBorder="1" applyAlignment="1">
      <alignment vertical="center"/>
    </xf>
    <xf numFmtId="168" fontId="4" fillId="0" borderId="48" xfId="19" applyNumberFormat="1" applyFont="1" applyBorder="1" applyAlignment="1">
      <alignment vertical="center"/>
    </xf>
    <xf numFmtId="168" fontId="4" fillId="0" borderId="38" xfId="19" applyNumberFormat="1" applyFont="1" applyBorder="1" applyAlignment="1">
      <alignment vertical="center"/>
    </xf>
    <xf numFmtId="168" fontId="3" fillId="0" borderId="13" xfId="19" applyNumberFormat="1" applyFont="1" applyBorder="1" applyAlignment="1">
      <alignment vertical="center"/>
    </xf>
    <xf numFmtId="168" fontId="4" fillId="0" borderId="52" xfId="19" applyNumberFormat="1" applyFont="1" applyBorder="1" applyAlignment="1">
      <alignment vertical="center"/>
    </xf>
    <xf numFmtId="168" fontId="3" fillId="0" borderId="48" xfId="19" applyNumberFormat="1" applyFont="1" applyBorder="1" applyAlignment="1">
      <alignment vertical="center"/>
    </xf>
    <xf numFmtId="168" fontId="4" fillId="0" borderId="49" xfId="19" applyNumberFormat="1" applyFont="1" applyBorder="1" applyAlignment="1">
      <alignment vertical="center"/>
    </xf>
    <xf numFmtId="168" fontId="4" fillId="0" borderId="11" xfId="19" applyNumberFormat="1" applyFont="1" applyBorder="1" applyAlignment="1">
      <alignment vertical="center"/>
    </xf>
    <xf numFmtId="168" fontId="4" fillId="0" borderId="7" xfId="19" applyNumberFormat="1" applyFont="1" applyBorder="1" applyAlignment="1">
      <alignment vertical="center"/>
    </xf>
    <xf numFmtId="168" fontId="3" fillId="0" borderId="11" xfId="19" applyNumberFormat="1" applyFont="1" applyBorder="1" applyAlignment="1">
      <alignment vertical="center"/>
    </xf>
    <xf numFmtId="168" fontId="3" fillId="0" borderId="49" xfId="19" applyNumberFormat="1" applyFont="1" applyBorder="1" applyAlignment="1">
      <alignment vertical="center"/>
    </xf>
    <xf numFmtId="168" fontId="3" fillId="0" borderId="66" xfId="19" applyNumberFormat="1" applyFont="1" applyBorder="1" applyAlignment="1">
      <alignment vertical="center"/>
    </xf>
    <xf numFmtId="168" fontId="3" fillId="0" borderId="52" xfId="19" applyNumberFormat="1" applyFont="1" applyBorder="1" applyAlignment="1">
      <alignment vertical="center"/>
    </xf>
    <xf numFmtId="168" fontId="4" fillId="0" borderId="67" xfId="19" applyNumberFormat="1" applyFont="1" applyBorder="1" applyAlignment="1">
      <alignment vertical="center"/>
    </xf>
    <xf numFmtId="168" fontId="4" fillId="0" borderId="66" xfId="19" applyNumberFormat="1" applyFont="1" applyBorder="1" applyAlignment="1">
      <alignment vertical="center"/>
    </xf>
    <xf numFmtId="168" fontId="4" fillId="0" borderId="13" xfId="19" applyNumberFormat="1" applyFont="1" applyBorder="1" applyAlignment="1">
      <alignment vertical="center"/>
    </xf>
    <xf numFmtId="168" fontId="10" fillId="4" borderId="9" xfId="19" applyNumberFormat="1" applyFont="1" applyFill="1" applyBorder="1" applyAlignment="1">
      <alignment vertical="center"/>
    </xf>
    <xf numFmtId="168" fontId="4" fillId="0" borderId="68" xfId="19" applyNumberFormat="1" applyFont="1" applyBorder="1" applyAlignment="1">
      <alignment vertical="center"/>
    </xf>
    <xf numFmtId="168" fontId="11" fillId="0" borderId="13" xfId="19" applyNumberFormat="1" applyFont="1" applyBorder="1" applyAlignment="1">
      <alignment vertical="center"/>
    </xf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vertical="center"/>
    </xf>
    <xf numFmtId="4" fontId="3" fillId="5" borderId="31" xfId="0" applyNumberFormat="1" applyFont="1" applyFill="1" applyBorder="1" applyAlignment="1">
      <alignment vertical="center"/>
    </xf>
    <xf numFmtId="4" fontId="3" fillId="5" borderId="49" xfId="0" applyNumberFormat="1" applyFont="1" applyFill="1" applyBorder="1" applyAlignment="1">
      <alignment vertical="center"/>
    </xf>
    <xf numFmtId="168" fontId="3" fillId="5" borderId="31" xfId="19" applyNumberFormat="1" applyFont="1" applyFill="1" applyBorder="1" applyAlignment="1">
      <alignment vertical="center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 vertical="center"/>
    </xf>
    <xf numFmtId="0" fontId="3" fillId="5" borderId="27" xfId="0" applyFont="1" applyFill="1" applyBorder="1" applyAlignment="1" quotePrefix="1">
      <alignment horizontal="center" vertical="center"/>
    </xf>
    <xf numFmtId="0" fontId="3" fillId="5" borderId="27" xfId="0" applyFont="1" applyFill="1" applyBorder="1" applyAlignment="1">
      <alignment vertical="center"/>
    </xf>
    <xf numFmtId="4" fontId="3" fillId="5" borderId="27" xfId="0" applyNumberFormat="1" applyFont="1" applyFill="1" applyBorder="1" applyAlignment="1">
      <alignment vertical="center"/>
    </xf>
    <xf numFmtId="4" fontId="11" fillId="5" borderId="9" xfId="0" applyNumberFormat="1" applyFont="1" applyFill="1" applyBorder="1" applyAlignment="1">
      <alignment vertical="center"/>
    </xf>
    <xf numFmtId="168" fontId="4" fillId="5" borderId="49" xfId="19" applyNumberFormat="1" applyFont="1" applyFill="1" applyBorder="1" applyAlignment="1">
      <alignment vertical="center"/>
    </xf>
    <xf numFmtId="0" fontId="3" fillId="5" borderId="69" xfId="0" applyFont="1" applyFill="1" applyBorder="1" applyAlignment="1">
      <alignment horizontal="center"/>
    </xf>
    <xf numFmtId="0" fontId="3" fillId="5" borderId="70" xfId="0" applyFont="1" applyFill="1" applyBorder="1" applyAlignment="1">
      <alignment horizontal="center" vertical="center"/>
    </xf>
    <xf numFmtId="4" fontId="3" fillId="5" borderId="11" xfId="0" applyNumberFormat="1" applyFont="1" applyFill="1" applyBorder="1" applyAlignment="1">
      <alignment vertical="center"/>
    </xf>
    <xf numFmtId="168" fontId="3" fillId="5" borderId="11" xfId="19" applyNumberFormat="1" applyFont="1" applyFill="1" applyBorder="1" applyAlignment="1">
      <alignment vertical="center"/>
    </xf>
    <xf numFmtId="0" fontId="11" fillId="5" borderId="24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vertical="center"/>
    </xf>
    <xf numFmtId="4" fontId="11" fillId="5" borderId="25" xfId="0" applyNumberFormat="1" applyFont="1" applyFill="1" applyBorder="1" applyAlignment="1">
      <alignment vertical="center"/>
    </xf>
    <xf numFmtId="4" fontId="11" fillId="5" borderId="40" xfId="0" applyNumberFormat="1" applyFont="1" applyFill="1" applyBorder="1" applyAlignment="1">
      <alignment vertical="center"/>
    </xf>
    <xf numFmtId="168" fontId="4" fillId="5" borderId="48" xfId="19" applyNumberFormat="1" applyFont="1" applyFill="1" applyBorder="1" applyAlignment="1">
      <alignment vertical="center"/>
    </xf>
    <xf numFmtId="0" fontId="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4" fontId="11" fillId="5" borderId="17" xfId="0" applyNumberFormat="1" applyFont="1" applyFill="1" applyBorder="1" applyAlignment="1">
      <alignment vertical="center"/>
    </xf>
    <xf numFmtId="4" fontId="11" fillId="5" borderId="11" xfId="0" applyNumberFormat="1" applyFont="1" applyFill="1" applyBorder="1" applyAlignment="1">
      <alignment vertical="center"/>
    </xf>
    <xf numFmtId="168" fontId="4" fillId="5" borderId="9" xfId="19" applyNumberFormat="1" applyFont="1" applyFill="1" applyBorder="1" applyAlignment="1">
      <alignment vertic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vertical="center"/>
    </xf>
    <xf numFmtId="4" fontId="3" fillId="5" borderId="19" xfId="0" applyNumberFormat="1" applyFont="1" applyFill="1" applyBorder="1" applyAlignment="1">
      <alignment vertical="center"/>
    </xf>
    <xf numFmtId="4" fontId="3" fillId="5" borderId="48" xfId="0" applyNumberFormat="1" applyFont="1" applyFill="1" applyBorder="1" applyAlignment="1">
      <alignment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9" xfId="0" applyFont="1" applyFill="1" applyBorder="1" applyAlignment="1" quotePrefix="1">
      <alignment horizontal="center" vertical="center"/>
    </xf>
    <xf numFmtId="0" fontId="11" fillId="5" borderId="11" xfId="0" applyFont="1" applyFill="1" applyBorder="1" applyAlignment="1">
      <alignment vertical="center"/>
    </xf>
    <xf numFmtId="4" fontId="11" fillId="5" borderId="27" xfId="0" applyNumberFormat="1" applyFont="1" applyFill="1" applyBorder="1" applyAlignment="1">
      <alignment vertical="center"/>
    </xf>
    <xf numFmtId="4" fontId="11" fillId="5" borderId="19" xfId="0" applyNumberFormat="1" applyFont="1" applyFill="1" applyBorder="1" applyAlignment="1">
      <alignment vertical="center"/>
    </xf>
    <xf numFmtId="168" fontId="10" fillId="5" borderId="48" xfId="19" applyNumberFormat="1" applyFont="1" applyFill="1" applyBorder="1" applyAlignment="1">
      <alignment vertic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4" fontId="3" fillId="0" borderId="58" xfId="0" applyNumberFormat="1" applyFont="1" applyBorder="1" applyAlignment="1">
      <alignment horizontal="right" vertical="center"/>
    </xf>
    <xf numFmtId="43" fontId="4" fillId="5" borderId="55" xfId="15" applyFont="1" applyFill="1" applyBorder="1" applyAlignment="1">
      <alignment horizontal="right" vertical="center"/>
    </xf>
    <xf numFmtId="43" fontId="4" fillId="0" borderId="57" xfId="15" applyFont="1" applyBorder="1" applyAlignment="1">
      <alignment horizontal="right" vertical="center"/>
    </xf>
    <xf numFmtId="43" fontId="3" fillId="0" borderId="57" xfId="15" applyFont="1" applyBorder="1" applyAlignment="1">
      <alignment horizontal="right" vertical="center"/>
    </xf>
    <xf numFmtId="43" fontId="4" fillId="0" borderId="61" xfId="15" applyFont="1" applyBorder="1" applyAlignment="1">
      <alignment horizontal="right" vertical="center"/>
    </xf>
    <xf numFmtId="4" fontId="4" fillId="0" borderId="74" xfId="0" applyNumberFormat="1" applyFont="1" applyBorder="1" applyAlignment="1">
      <alignment horizontal="right" vertical="center"/>
    </xf>
    <xf numFmtId="43" fontId="4" fillId="0" borderId="54" xfId="15" applyFont="1" applyBorder="1" applyAlignment="1">
      <alignment horizontal="right" vertical="center"/>
    </xf>
    <xf numFmtId="43" fontId="3" fillId="0" borderId="54" xfId="15" applyFont="1" applyBorder="1" applyAlignment="1">
      <alignment horizontal="right" vertical="center"/>
    </xf>
    <xf numFmtId="43" fontId="3" fillId="0" borderId="74" xfId="15" applyFont="1" applyBorder="1" applyAlignment="1">
      <alignment horizontal="right" vertical="center"/>
    </xf>
    <xf numFmtId="4" fontId="4" fillId="0" borderId="75" xfId="0" applyNumberFormat="1" applyFont="1" applyBorder="1" applyAlignment="1">
      <alignment horizontal="right" vertical="center"/>
    </xf>
    <xf numFmtId="43" fontId="3" fillId="0" borderId="55" xfId="15" applyFont="1" applyBorder="1" applyAlignment="1">
      <alignment horizontal="right" vertical="center"/>
    </xf>
    <xf numFmtId="43" fontId="4" fillId="0" borderId="74" xfId="15" applyFont="1" applyBorder="1" applyAlignment="1">
      <alignment horizontal="right" vertical="center"/>
    </xf>
    <xf numFmtId="43" fontId="4" fillId="0" borderId="75" xfId="15" applyFont="1" applyBorder="1" applyAlignment="1">
      <alignment horizontal="right" vertical="center"/>
    </xf>
    <xf numFmtId="43" fontId="3" fillId="0" borderId="58" xfId="15" applyFont="1" applyBorder="1" applyAlignment="1">
      <alignment horizontal="right" vertical="center"/>
    </xf>
    <xf numFmtId="43" fontId="4" fillId="5" borderId="54" xfId="15" applyFont="1" applyFill="1" applyBorder="1" applyAlignment="1">
      <alignment horizontal="right" vertical="center"/>
    </xf>
    <xf numFmtId="43" fontId="3" fillId="5" borderId="54" xfId="15" applyFont="1" applyFill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4" fontId="4" fillId="0" borderId="55" xfId="0" applyNumberFormat="1" applyFont="1" applyBorder="1" applyAlignment="1">
      <alignment horizontal="right" vertical="center"/>
    </xf>
    <xf numFmtId="4" fontId="3" fillId="0" borderId="66" xfId="0" applyNumberFormat="1" applyFont="1" applyBorder="1" applyAlignment="1">
      <alignment vertical="center"/>
    </xf>
    <xf numFmtId="43" fontId="3" fillId="0" borderId="32" xfId="15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4" fontId="11" fillId="0" borderId="52" xfId="0" applyNumberFormat="1" applyFont="1" applyBorder="1" applyAlignment="1">
      <alignment vertical="center"/>
    </xf>
    <xf numFmtId="4" fontId="11" fillId="0" borderId="34" xfId="0" applyNumberFormat="1" applyFont="1" applyBorder="1" applyAlignment="1">
      <alignment vertical="center"/>
    </xf>
    <xf numFmtId="43" fontId="4" fillId="0" borderId="3" xfId="15" applyFont="1" applyBorder="1" applyAlignment="1">
      <alignment horizontal="right" vertical="center"/>
    </xf>
    <xf numFmtId="0" fontId="11" fillId="0" borderId="12" xfId="0" applyFont="1" applyBorder="1" applyAlignment="1">
      <alignment horizontal="center"/>
    </xf>
    <xf numFmtId="43" fontId="11" fillId="0" borderId="74" xfId="15" applyFont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4" fontId="11" fillId="0" borderId="55" xfId="0" applyNumberFormat="1" applyFont="1" applyBorder="1" applyAlignment="1">
      <alignment horizontal="right" vertical="center"/>
    </xf>
    <xf numFmtId="4" fontId="3" fillId="0" borderId="56" xfId="0" applyNumberFormat="1" applyFont="1" applyBorder="1" applyAlignment="1">
      <alignment horizontal="right" vertical="center"/>
    </xf>
    <xf numFmtId="43" fontId="3" fillId="0" borderId="61" xfId="15" applyFont="1" applyBorder="1" applyAlignment="1">
      <alignment horizontal="right" vertical="center"/>
    </xf>
    <xf numFmtId="4" fontId="4" fillId="0" borderId="58" xfId="0" applyNumberFormat="1" applyFont="1" applyBorder="1" applyAlignment="1">
      <alignment horizontal="right" vertical="center"/>
    </xf>
    <xf numFmtId="4" fontId="11" fillId="0" borderId="58" xfId="0" applyNumberFormat="1" applyFont="1" applyBorder="1" applyAlignment="1">
      <alignment horizontal="right" vertical="center"/>
    </xf>
    <xf numFmtId="43" fontId="3" fillId="0" borderId="3" xfId="15" applyFont="1" applyBorder="1" applyAlignment="1">
      <alignment horizontal="right" vertical="center"/>
    </xf>
    <xf numFmtId="43" fontId="3" fillId="0" borderId="54" xfId="15" applyFont="1" applyBorder="1" applyAlignment="1">
      <alignment horizontal="right" vertical="center" indent="1"/>
    </xf>
    <xf numFmtId="43" fontId="4" fillId="0" borderId="55" xfId="15" applyFont="1" applyBorder="1" applyAlignment="1">
      <alignment horizontal="right" vertical="center"/>
    </xf>
    <xf numFmtId="43" fontId="3" fillId="5" borderId="74" xfId="15" applyFont="1" applyFill="1" applyBorder="1" applyAlignment="1">
      <alignment horizontal="right" vertical="center"/>
    </xf>
    <xf numFmtId="4" fontId="3" fillId="0" borderId="74" xfId="0" applyNumberFormat="1" applyFont="1" applyBorder="1" applyAlignment="1">
      <alignment horizontal="right" vertical="center"/>
    </xf>
    <xf numFmtId="43" fontId="4" fillId="0" borderId="58" xfId="15" applyFont="1" applyBorder="1" applyAlignment="1">
      <alignment horizontal="right" vertical="center"/>
    </xf>
    <xf numFmtId="4" fontId="3" fillId="0" borderId="54" xfId="0" applyNumberFormat="1" applyFont="1" applyBorder="1" applyAlignment="1">
      <alignment horizontal="right" vertical="center"/>
    </xf>
    <xf numFmtId="4" fontId="3" fillId="0" borderId="62" xfId="0" applyNumberFormat="1" applyFont="1" applyBorder="1" applyAlignment="1">
      <alignment horizontal="right" vertical="center"/>
    </xf>
    <xf numFmtId="43" fontId="3" fillId="5" borderId="55" xfId="15" applyFont="1" applyFill="1" applyBorder="1" applyAlignment="1">
      <alignment horizontal="right" vertical="center"/>
    </xf>
    <xf numFmtId="0" fontId="3" fillId="0" borderId="36" xfId="0" applyFont="1" applyBorder="1" applyAlignment="1" quotePrefix="1">
      <alignment horizontal="center" vertical="center"/>
    </xf>
    <xf numFmtId="168" fontId="3" fillId="0" borderId="51" xfId="19" applyNumberFormat="1" applyFont="1" applyBorder="1" applyAlignment="1">
      <alignment vertical="center"/>
    </xf>
    <xf numFmtId="0" fontId="3" fillId="0" borderId="34" xfId="0" applyFont="1" applyBorder="1" applyAlignment="1" quotePrefix="1">
      <alignment horizontal="center" vertical="center"/>
    </xf>
    <xf numFmtId="4" fontId="3" fillId="0" borderId="67" xfId="0" applyNumberFormat="1" applyFont="1" applyBorder="1" applyAlignment="1">
      <alignment vertical="center"/>
    </xf>
    <xf numFmtId="168" fontId="3" fillId="0" borderId="67" xfId="19" applyNumberFormat="1" applyFont="1" applyBorder="1" applyAlignment="1">
      <alignment vertical="center"/>
    </xf>
    <xf numFmtId="43" fontId="3" fillId="0" borderId="76" xfId="15" applyFont="1" applyBorder="1" applyAlignment="1">
      <alignment horizontal="right" vertical="center"/>
    </xf>
    <xf numFmtId="4" fontId="4" fillId="0" borderId="56" xfId="0" applyNumberFormat="1" applyFont="1" applyBorder="1" applyAlignment="1">
      <alignment horizontal="right" vertical="center"/>
    </xf>
    <xf numFmtId="43" fontId="3" fillId="0" borderId="56" xfId="15" applyFont="1" applyBorder="1" applyAlignment="1">
      <alignment horizontal="right" vertic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3" fillId="0" borderId="78" xfId="0" applyFont="1" applyBorder="1" applyAlignment="1">
      <alignment vertical="center"/>
    </xf>
    <xf numFmtId="4" fontId="3" fillId="0" borderId="78" xfId="0" applyNumberFormat="1" applyFont="1" applyBorder="1" applyAlignment="1">
      <alignment vertical="center"/>
    </xf>
    <xf numFmtId="43" fontId="3" fillId="0" borderId="79" xfId="15" applyFont="1" applyBorder="1" applyAlignment="1">
      <alignment horizontal="right" vertic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 vertical="center"/>
    </xf>
    <xf numFmtId="0" fontId="7" fillId="0" borderId="81" xfId="0" applyFont="1" applyBorder="1" applyAlignment="1">
      <alignment vertical="center"/>
    </xf>
    <xf numFmtId="4" fontId="4" fillId="0" borderId="81" xfId="0" applyNumberFormat="1" applyFont="1" applyBorder="1" applyAlignment="1">
      <alignment vertical="center"/>
    </xf>
    <xf numFmtId="4" fontId="4" fillId="0" borderId="82" xfId="0" applyNumberFormat="1" applyFont="1" applyBorder="1" applyAlignment="1">
      <alignment horizontal="right" vertical="center"/>
    </xf>
    <xf numFmtId="43" fontId="4" fillId="5" borderId="57" xfId="15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/>
    </xf>
    <xf numFmtId="43" fontId="10" fillId="5" borderId="54" xfId="15" applyFont="1" applyFill="1" applyBorder="1" applyAlignment="1">
      <alignment horizontal="right" vertical="center"/>
    </xf>
    <xf numFmtId="43" fontId="10" fillId="4" borderId="75" xfId="15" applyFont="1" applyFill="1" applyBorder="1" applyAlignment="1">
      <alignment horizontal="right" vertical="center"/>
    </xf>
    <xf numFmtId="168" fontId="4" fillId="0" borderId="51" xfId="19" applyNumberFormat="1" applyFont="1" applyBorder="1" applyAlignment="1">
      <alignment vertical="center"/>
    </xf>
    <xf numFmtId="4" fontId="4" fillId="0" borderId="32" xfId="0" applyNumberFormat="1" applyFont="1" applyBorder="1" applyAlignment="1">
      <alignment horizontal="right" vertical="center"/>
    </xf>
    <xf numFmtId="168" fontId="4" fillId="3" borderId="62" xfId="19" applyNumberFormat="1" applyFont="1" applyFill="1" applyBorder="1" applyAlignment="1">
      <alignment vertical="center"/>
    </xf>
    <xf numFmtId="168" fontId="4" fillId="3" borderId="54" xfId="19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/>
    </xf>
    <xf numFmtId="168" fontId="4" fillId="3" borderId="74" xfId="19" applyNumberFormat="1" applyFont="1" applyFill="1" applyBorder="1" applyAlignment="1">
      <alignment vertical="center"/>
    </xf>
    <xf numFmtId="168" fontId="18" fillId="3" borderId="75" xfId="19" applyNumberFormat="1" applyFont="1" applyFill="1" applyBorder="1" applyAlignment="1">
      <alignment vertical="center"/>
    </xf>
    <xf numFmtId="0" fontId="18" fillId="3" borderId="2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168" fontId="18" fillId="3" borderId="54" xfId="19" applyNumberFormat="1" applyFont="1" applyFill="1" applyBorder="1" applyAlignment="1">
      <alignment vertical="center"/>
    </xf>
    <xf numFmtId="168" fontId="4" fillId="3" borderId="75" xfId="19" applyNumberFormat="1" applyFont="1" applyFill="1" applyBorder="1" applyAlignment="1">
      <alignment vertical="center"/>
    </xf>
    <xf numFmtId="0" fontId="4" fillId="3" borderId="2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 vertical="center"/>
    </xf>
    <xf numFmtId="0" fontId="11" fillId="3" borderId="66" xfId="0" applyFont="1" applyFill="1" applyBorder="1" applyAlignment="1">
      <alignment vertical="center"/>
    </xf>
    <xf numFmtId="4" fontId="11" fillId="3" borderId="36" xfId="0" applyNumberFormat="1" applyFont="1" applyFill="1" applyBorder="1" applyAlignment="1">
      <alignment vertical="center"/>
    </xf>
    <xf numFmtId="168" fontId="11" fillId="3" borderId="79" xfId="19" applyNumberFormat="1" applyFont="1" applyFill="1" applyBorder="1" applyAlignment="1">
      <alignment vertical="center"/>
    </xf>
    <xf numFmtId="0" fontId="18" fillId="3" borderId="80" xfId="0" applyFont="1" applyFill="1" applyBorder="1" applyAlignment="1">
      <alignment horizontal="center"/>
    </xf>
    <xf numFmtId="0" fontId="18" fillId="3" borderId="81" xfId="0" applyFont="1" applyFill="1" applyBorder="1" applyAlignment="1">
      <alignment horizontal="center" vertical="center"/>
    </xf>
    <xf numFmtId="0" fontId="18" fillId="3" borderId="81" xfId="0" applyFont="1" applyFill="1" applyBorder="1" applyAlignment="1">
      <alignment vertical="center"/>
    </xf>
    <xf numFmtId="4" fontId="18" fillId="3" borderId="81" xfId="0" applyNumberFormat="1" applyFont="1" applyFill="1" applyBorder="1" applyAlignment="1">
      <alignment vertical="center"/>
    </xf>
    <xf numFmtId="0" fontId="3" fillId="3" borderId="37" xfId="0" applyFont="1" applyFill="1" applyBorder="1" applyAlignment="1">
      <alignment horizontal="center"/>
    </xf>
    <xf numFmtId="168" fontId="4" fillId="3" borderId="61" xfId="19" applyNumberFormat="1" applyFont="1" applyFill="1" applyBorder="1" applyAlignment="1">
      <alignment vertical="center"/>
    </xf>
    <xf numFmtId="168" fontId="18" fillId="3" borderId="56" xfId="19" applyNumberFormat="1" applyFont="1" applyFill="1" applyBorder="1" applyAlignment="1">
      <alignment vertical="center"/>
    </xf>
    <xf numFmtId="168" fontId="3" fillId="3" borderId="55" xfId="19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168" fontId="11" fillId="3" borderId="55" xfId="19" applyNumberFormat="1" applyFont="1" applyFill="1" applyBorder="1" applyAlignment="1">
      <alignment vertical="center"/>
    </xf>
    <xf numFmtId="168" fontId="10" fillId="3" borderId="56" xfId="19" applyNumberFormat="1" applyFont="1" applyFill="1" applyBorder="1" applyAlignment="1">
      <alignment vertical="center"/>
    </xf>
    <xf numFmtId="168" fontId="10" fillId="3" borderId="74" xfId="19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 vertical="center"/>
    </xf>
    <xf numFmtId="0" fontId="16" fillId="0" borderId="47" xfId="0" applyFont="1" applyBorder="1" applyAlignment="1">
      <alignment vertical="center"/>
    </xf>
    <xf numFmtId="4" fontId="16" fillId="0" borderId="47" xfId="0" applyNumberFormat="1" applyFont="1" applyBorder="1" applyAlignment="1">
      <alignment vertical="center"/>
    </xf>
    <xf numFmtId="0" fontId="16" fillId="0" borderId="83" xfId="0" applyFont="1" applyBorder="1" applyAlignment="1">
      <alignment vertical="center"/>
    </xf>
    <xf numFmtId="168" fontId="3" fillId="3" borderId="62" xfId="19" applyNumberFormat="1" applyFont="1" applyFill="1" applyBorder="1" applyAlignment="1">
      <alignment vertical="center"/>
    </xf>
    <xf numFmtId="168" fontId="18" fillId="0" borderId="21" xfId="19" applyNumberFormat="1" applyFont="1" applyBorder="1" applyAlignment="1">
      <alignment vertical="center"/>
    </xf>
    <xf numFmtId="168" fontId="4" fillId="0" borderId="0" xfId="19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168" fontId="10" fillId="0" borderId="0" xfId="19" applyNumberFormat="1" applyFont="1" applyFill="1" applyBorder="1" applyAlignment="1">
      <alignment vertical="center"/>
    </xf>
    <xf numFmtId="168" fontId="3" fillId="0" borderId="0" xfId="1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131"/>
  <sheetViews>
    <sheetView tabSelected="1" view="pageBreakPreview" zoomScale="75" zoomScaleSheetLayoutView="75" workbookViewId="0" topLeftCell="A1">
      <selection activeCell="G13" sqref="G13"/>
    </sheetView>
  </sheetViews>
  <sheetFormatPr defaultColWidth="9.00390625" defaultRowHeight="12.75"/>
  <cols>
    <col min="1" max="1" width="5.00390625" style="132" customWidth="1"/>
    <col min="2" max="2" width="7.375" style="132" customWidth="1"/>
    <col min="3" max="3" width="57.375" style="0" customWidth="1"/>
    <col min="4" max="4" width="14.625" style="0" customWidth="1"/>
    <col min="5" max="5" width="15.25390625" style="0" customWidth="1"/>
    <col min="6" max="6" width="11.125" style="0" customWidth="1"/>
  </cols>
  <sheetData>
    <row r="1" spans="1:6" ht="15">
      <c r="A1" s="408"/>
      <c r="B1" s="534" t="s">
        <v>203</v>
      </c>
      <c r="C1" s="534"/>
      <c r="D1" s="534"/>
      <c r="E1" s="534"/>
      <c r="F1" s="410"/>
    </row>
    <row r="2" spans="1:6" ht="19.5" thickBot="1">
      <c r="A2" s="411"/>
      <c r="B2" s="412"/>
      <c r="C2" s="413"/>
      <c r="D2" s="413"/>
      <c r="E2" s="412"/>
      <c r="F2" s="414" t="s">
        <v>0</v>
      </c>
    </row>
    <row r="3" spans="1:6" s="10" customFormat="1" ht="70.5" customHeight="1">
      <c r="A3" s="3" t="s">
        <v>1</v>
      </c>
      <c r="B3" s="4" t="s">
        <v>2</v>
      </c>
      <c r="C3" s="6" t="s">
        <v>4</v>
      </c>
      <c r="D3" s="7" t="s">
        <v>195</v>
      </c>
      <c r="E3" s="8" t="s">
        <v>197</v>
      </c>
      <c r="F3" s="9" t="s">
        <v>196</v>
      </c>
    </row>
    <row r="4" spans="1:6" s="13" customFormat="1" ht="11.25" customHeight="1" thickBot="1">
      <c r="A4" s="11">
        <v>1</v>
      </c>
      <c r="B4" s="12">
        <v>2</v>
      </c>
      <c r="C4" s="12">
        <v>4</v>
      </c>
      <c r="D4" s="12">
        <v>5</v>
      </c>
      <c r="E4" s="12">
        <v>6</v>
      </c>
      <c r="F4" s="415">
        <v>7</v>
      </c>
    </row>
    <row r="5" spans="1:6" s="258" customFormat="1" ht="16.5" customHeight="1">
      <c r="A5" s="254" t="s">
        <v>5</v>
      </c>
      <c r="B5" s="255"/>
      <c r="C5" s="256" t="s">
        <v>6</v>
      </c>
      <c r="D5" s="257">
        <f>SUM(D6:D8)</f>
        <v>825459</v>
      </c>
      <c r="E5" s="257">
        <f>SUM(E6:E8)</f>
        <v>438842.15</v>
      </c>
      <c r="F5" s="524">
        <f>E5/D5</f>
        <v>0.5316340969085079</v>
      </c>
    </row>
    <row r="6" spans="1:6" s="189" customFormat="1" ht="19.5" customHeight="1">
      <c r="A6" s="185"/>
      <c r="B6" s="186" t="s">
        <v>201</v>
      </c>
      <c r="C6" s="187" t="s">
        <v>202</v>
      </c>
      <c r="D6" s="188">
        <v>500000</v>
      </c>
      <c r="E6" s="188">
        <v>113384.49</v>
      </c>
      <c r="F6" s="523">
        <f>E6/D6</f>
        <v>0.22676898</v>
      </c>
    </row>
    <row r="7" spans="1:6" s="189" customFormat="1" ht="19.5" customHeight="1">
      <c r="A7" s="190"/>
      <c r="B7" s="191" t="s">
        <v>204</v>
      </c>
      <c r="C7" s="192" t="s">
        <v>205</v>
      </c>
      <c r="D7" s="193">
        <v>22125</v>
      </c>
      <c r="E7" s="193">
        <v>22121.11</v>
      </c>
      <c r="F7" s="194">
        <f>E7/D7</f>
        <v>0.9998241807909605</v>
      </c>
    </row>
    <row r="8" spans="1:6" s="189" customFormat="1" ht="19.5" customHeight="1" thickBot="1">
      <c r="A8" s="285"/>
      <c r="B8" s="286" t="s">
        <v>206</v>
      </c>
      <c r="C8" s="287" t="s">
        <v>8</v>
      </c>
      <c r="D8" s="208">
        <v>303334</v>
      </c>
      <c r="E8" s="208">
        <v>303336.55</v>
      </c>
      <c r="F8" s="218">
        <f>E8/D8</f>
        <v>1.0000084065749306</v>
      </c>
    </row>
    <row r="9" spans="1:6" s="261" customFormat="1" ht="16.5" customHeight="1">
      <c r="A9" s="262">
        <v>600</v>
      </c>
      <c r="B9" s="263"/>
      <c r="C9" s="264" t="s">
        <v>25</v>
      </c>
      <c r="D9" s="265">
        <f>SUM(D10+D11)</f>
        <v>1017000</v>
      </c>
      <c r="E9" s="265">
        <f>SUM(E10+E11)</f>
        <v>793614.6599999999</v>
      </c>
      <c r="F9" s="266">
        <f>E10/D10</f>
        <v>0.9786053333333333</v>
      </c>
    </row>
    <row r="10" spans="1:6" s="189" customFormat="1" ht="17.25" customHeight="1">
      <c r="A10" s="209"/>
      <c r="B10" s="210">
        <v>60014</v>
      </c>
      <c r="C10" s="211" t="s">
        <v>207</v>
      </c>
      <c r="D10" s="212">
        <v>15000</v>
      </c>
      <c r="E10" s="188">
        <v>14679.08</v>
      </c>
      <c r="F10" s="288">
        <f aca="true" t="shared" si="0" ref="F10:F27">E10/D10</f>
        <v>0.9786053333333333</v>
      </c>
    </row>
    <row r="11" spans="1:6" s="189" customFormat="1" ht="18.75" customHeight="1" thickBot="1">
      <c r="A11" s="213"/>
      <c r="B11" s="214">
        <v>60016</v>
      </c>
      <c r="C11" s="215" t="s">
        <v>26</v>
      </c>
      <c r="D11" s="216">
        <v>1002000</v>
      </c>
      <c r="E11" s="217">
        <v>778935.58</v>
      </c>
      <c r="F11" s="218">
        <f t="shared" si="0"/>
        <v>0.7773808183632734</v>
      </c>
    </row>
    <row r="12" spans="1:6" s="261" customFormat="1" ht="18" customHeight="1">
      <c r="A12" s="270">
        <v>700</v>
      </c>
      <c r="B12" s="271"/>
      <c r="C12" s="283" t="s">
        <v>32</v>
      </c>
      <c r="D12" s="272">
        <f>SUM(D13:D16)</f>
        <v>1113063</v>
      </c>
      <c r="E12" s="272">
        <f>SUM(E13:E16)</f>
        <v>1073831.04</v>
      </c>
      <c r="F12" s="266">
        <f t="shared" si="0"/>
        <v>0.9647531541341327</v>
      </c>
    </row>
    <row r="13" spans="1:6" s="189" customFormat="1" ht="16.5" customHeight="1">
      <c r="A13" s="209"/>
      <c r="B13" s="210">
        <v>70001</v>
      </c>
      <c r="C13" s="211" t="s">
        <v>208</v>
      </c>
      <c r="D13" s="212">
        <v>400000</v>
      </c>
      <c r="E13" s="228">
        <v>400000</v>
      </c>
      <c r="F13" s="229">
        <f t="shared" si="0"/>
        <v>1</v>
      </c>
    </row>
    <row r="14" spans="1:6" s="189" customFormat="1" ht="21" customHeight="1">
      <c r="A14" s="220"/>
      <c r="B14" s="250">
        <v>70005</v>
      </c>
      <c r="C14" s="222" t="s">
        <v>33</v>
      </c>
      <c r="D14" s="202">
        <v>182000</v>
      </c>
      <c r="E14" s="223">
        <v>162768.04</v>
      </c>
      <c r="F14" s="483">
        <f t="shared" si="0"/>
        <v>0.8943298901098902</v>
      </c>
    </row>
    <row r="15" spans="1:6" s="189" customFormat="1" ht="18.75" customHeight="1">
      <c r="A15" s="220"/>
      <c r="B15" s="205">
        <v>70021</v>
      </c>
      <c r="C15" s="235" t="s">
        <v>209</v>
      </c>
      <c r="D15" s="207">
        <v>517063</v>
      </c>
      <c r="E15" s="202">
        <v>497063</v>
      </c>
      <c r="F15" s="484">
        <f t="shared" si="0"/>
        <v>0.961319993888559</v>
      </c>
    </row>
    <row r="16" spans="1:6" s="189" customFormat="1" ht="19.5" customHeight="1">
      <c r="A16" s="485"/>
      <c r="B16" s="231">
        <v>70095</v>
      </c>
      <c r="C16" s="232" t="s">
        <v>8</v>
      </c>
      <c r="D16" s="233">
        <v>14000</v>
      </c>
      <c r="E16" s="233">
        <v>14000</v>
      </c>
      <c r="F16" s="486">
        <f t="shared" si="0"/>
        <v>1</v>
      </c>
    </row>
    <row r="17" spans="1:6" s="267" customFormat="1" ht="19.5" customHeight="1">
      <c r="A17" s="289">
        <v>710</v>
      </c>
      <c r="B17" s="290"/>
      <c r="C17" s="291" t="s">
        <v>46</v>
      </c>
      <c r="D17" s="259">
        <f>SUM(D18:D20)</f>
        <v>678000</v>
      </c>
      <c r="E17" s="259">
        <f>SUM(E18:E20)</f>
        <v>135506.6</v>
      </c>
      <c r="F17" s="260">
        <f t="shared" si="0"/>
        <v>0.1998622418879056</v>
      </c>
    </row>
    <row r="18" spans="1:6" s="189" customFormat="1" ht="19.5" customHeight="1">
      <c r="A18" s="185"/>
      <c r="B18" s="186">
        <v>71004</v>
      </c>
      <c r="C18" s="187" t="s">
        <v>210</v>
      </c>
      <c r="D18" s="188">
        <v>589000</v>
      </c>
      <c r="E18" s="188">
        <v>93306.59</v>
      </c>
      <c r="F18" s="229">
        <f t="shared" si="0"/>
        <v>0.15841526315789473</v>
      </c>
    </row>
    <row r="19" spans="1:6" s="189" customFormat="1" ht="18" customHeight="1">
      <c r="A19" s="190"/>
      <c r="B19" s="191">
        <v>71014</v>
      </c>
      <c r="C19" s="192" t="s">
        <v>211</v>
      </c>
      <c r="D19" s="193">
        <v>15000</v>
      </c>
      <c r="E19" s="193">
        <v>8494.55</v>
      </c>
      <c r="F19" s="198">
        <f t="shared" si="0"/>
        <v>0.5663033333333333</v>
      </c>
    </row>
    <row r="20" spans="1:6" s="189" customFormat="1" ht="21.75" customHeight="1">
      <c r="A20" s="204"/>
      <c r="B20" s="286">
        <v>71035</v>
      </c>
      <c r="C20" s="287" t="s">
        <v>47</v>
      </c>
      <c r="D20" s="208">
        <v>74000</v>
      </c>
      <c r="E20" s="208">
        <v>33705.46</v>
      </c>
      <c r="F20" s="219">
        <f t="shared" si="0"/>
        <v>0.45547918918918917</v>
      </c>
    </row>
    <row r="21" spans="1:7" s="261" customFormat="1" ht="19.5" customHeight="1">
      <c r="A21" s="262">
        <v>750</v>
      </c>
      <c r="B21" s="263"/>
      <c r="C21" s="264" t="s">
        <v>51</v>
      </c>
      <c r="D21" s="265">
        <f>SUM(D22:D27)</f>
        <v>4386939</v>
      </c>
      <c r="E21" s="265">
        <f>SUM(E22:E27)</f>
        <v>4124374.39</v>
      </c>
      <c r="F21" s="487">
        <f t="shared" si="0"/>
        <v>0.9401485614456915</v>
      </c>
      <c r="G21" s="268"/>
    </row>
    <row r="22" spans="1:6" s="189" customFormat="1" ht="19.5" customHeight="1">
      <c r="A22" s="213"/>
      <c r="B22" s="214">
        <v>75011</v>
      </c>
      <c r="C22" s="215" t="s">
        <v>52</v>
      </c>
      <c r="D22" s="216">
        <v>449682</v>
      </c>
      <c r="E22" s="217">
        <v>414053.05</v>
      </c>
      <c r="F22" s="229">
        <f t="shared" si="0"/>
        <v>0.9207685653417303</v>
      </c>
    </row>
    <row r="23" spans="1:6" s="189" customFormat="1" ht="19.5" customHeight="1">
      <c r="A23" s="213"/>
      <c r="B23" s="214">
        <v>75022</v>
      </c>
      <c r="C23" s="215" t="s">
        <v>212</v>
      </c>
      <c r="D23" s="216">
        <v>295500</v>
      </c>
      <c r="E23" s="217">
        <v>279772.87</v>
      </c>
      <c r="F23" s="484">
        <f t="shared" si="0"/>
        <v>0.9467779018612521</v>
      </c>
    </row>
    <row r="24" spans="1:6" s="189" customFormat="1" ht="19.5" customHeight="1">
      <c r="A24" s="220"/>
      <c r="B24" s="221">
        <v>75023</v>
      </c>
      <c r="C24" s="222" t="s">
        <v>58</v>
      </c>
      <c r="D24" s="223">
        <v>3481557</v>
      </c>
      <c r="E24" s="193">
        <v>3280620.85</v>
      </c>
      <c r="F24" s="198">
        <f t="shared" si="0"/>
        <v>0.9422855492528199</v>
      </c>
    </row>
    <row r="25" spans="1:6" s="189" customFormat="1" ht="19.5" customHeight="1">
      <c r="A25" s="220"/>
      <c r="B25" s="221">
        <v>75058</v>
      </c>
      <c r="C25" s="222" t="s">
        <v>213</v>
      </c>
      <c r="D25" s="223">
        <v>21000</v>
      </c>
      <c r="E25" s="193">
        <v>18536.14</v>
      </c>
      <c r="F25" s="219">
        <f t="shared" si="0"/>
        <v>0.8826733333333333</v>
      </c>
    </row>
    <row r="26" spans="1:6" s="189" customFormat="1" ht="19.5" customHeight="1">
      <c r="A26" s="220"/>
      <c r="B26" s="221">
        <v>75075</v>
      </c>
      <c r="C26" s="222" t="s">
        <v>64</v>
      </c>
      <c r="D26" s="223">
        <v>92000</v>
      </c>
      <c r="E26" s="193">
        <v>88611.28</v>
      </c>
      <c r="F26" s="484">
        <f t="shared" si="0"/>
        <v>0.9631660869565217</v>
      </c>
    </row>
    <row r="27" spans="1:6" s="189" customFormat="1" ht="19.5" customHeight="1">
      <c r="A27" s="204"/>
      <c r="B27" s="205">
        <v>75095</v>
      </c>
      <c r="C27" s="206" t="s">
        <v>8</v>
      </c>
      <c r="D27" s="207">
        <v>47200</v>
      </c>
      <c r="E27" s="208">
        <v>42780.2</v>
      </c>
      <c r="F27" s="486">
        <f t="shared" si="0"/>
        <v>0.9063601694915253</v>
      </c>
    </row>
    <row r="28" spans="1:6" s="261" customFormat="1" ht="19.5" customHeight="1">
      <c r="A28" s="488">
        <v>751</v>
      </c>
      <c r="B28" s="299"/>
      <c r="C28" s="300" t="s">
        <v>69</v>
      </c>
      <c r="D28" s="301"/>
      <c r="E28" s="301"/>
      <c r="F28" s="273"/>
    </row>
    <row r="29" spans="1:6" s="261" customFormat="1" ht="19.5" customHeight="1">
      <c r="A29" s="489"/>
      <c r="B29" s="302"/>
      <c r="C29" s="303" t="s">
        <v>214</v>
      </c>
      <c r="D29" s="284">
        <f>SUM(D31:D33)</f>
        <v>41793</v>
      </c>
      <c r="E29" s="304">
        <f>SUM(E31:E33)</f>
        <v>41658</v>
      </c>
      <c r="F29" s="490">
        <f>E29/D29</f>
        <v>0.9967697939846386</v>
      </c>
    </row>
    <row r="30" spans="1:6" s="261" customFormat="1" ht="19.5" customHeight="1">
      <c r="A30" s="278"/>
      <c r="B30" s="290"/>
      <c r="C30" s="291" t="s">
        <v>215</v>
      </c>
      <c r="D30" s="281"/>
      <c r="E30" s="269"/>
      <c r="F30" s="295"/>
    </row>
    <row r="31" spans="1:6" s="189" customFormat="1" ht="19.5" customHeight="1">
      <c r="A31" s="213"/>
      <c r="B31" s="214">
        <v>75101</v>
      </c>
      <c r="C31" s="215" t="s">
        <v>70</v>
      </c>
      <c r="D31" s="216">
        <v>3868</v>
      </c>
      <c r="E31" s="217">
        <v>3868</v>
      </c>
      <c r="F31" s="229">
        <f>E31/D31</f>
        <v>1</v>
      </c>
    </row>
    <row r="32" spans="1:6" s="189" customFormat="1" ht="19.5" customHeight="1">
      <c r="A32" s="213"/>
      <c r="B32" s="214"/>
      <c r="C32" s="215" t="s">
        <v>216</v>
      </c>
      <c r="D32" s="216"/>
      <c r="E32" s="217"/>
      <c r="F32" s="198"/>
    </row>
    <row r="33" spans="1:6" s="189" customFormat="1" ht="19.5" customHeight="1">
      <c r="A33" s="220"/>
      <c r="B33" s="221">
        <v>75108</v>
      </c>
      <c r="C33" s="222" t="s">
        <v>72</v>
      </c>
      <c r="D33" s="223">
        <v>37925</v>
      </c>
      <c r="E33" s="193">
        <v>37790</v>
      </c>
      <c r="F33" s="219">
        <f aca="true" t="shared" si="1" ref="F33:F40">E33/D33</f>
        <v>0.9964403427818062</v>
      </c>
    </row>
    <row r="34" spans="1:6" s="261" customFormat="1" ht="19.5" customHeight="1">
      <c r="A34" s="262">
        <v>752</v>
      </c>
      <c r="B34" s="263"/>
      <c r="C34" s="264" t="s">
        <v>73</v>
      </c>
      <c r="D34" s="265">
        <f>SUM(D35)</f>
        <v>1000</v>
      </c>
      <c r="E34" s="265">
        <f>SUM(E35)</f>
        <v>1000</v>
      </c>
      <c r="F34" s="487">
        <f t="shared" si="1"/>
        <v>1</v>
      </c>
    </row>
    <row r="35" spans="1:6" s="189" customFormat="1" ht="19.5" customHeight="1">
      <c r="A35" s="209"/>
      <c r="B35" s="210">
        <v>75212</v>
      </c>
      <c r="C35" s="211" t="s">
        <v>74</v>
      </c>
      <c r="D35" s="212">
        <v>1000</v>
      </c>
      <c r="E35" s="188">
        <v>1000</v>
      </c>
      <c r="F35" s="491">
        <f t="shared" si="1"/>
        <v>1</v>
      </c>
    </row>
    <row r="36" spans="1:6" s="261" customFormat="1" ht="24" customHeight="1">
      <c r="A36" s="270">
        <v>754</v>
      </c>
      <c r="B36" s="271"/>
      <c r="C36" s="283" t="s">
        <v>75</v>
      </c>
      <c r="D36" s="272">
        <f>SUM(D37+D38+D39+D40)</f>
        <v>358851</v>
      </c>
      <c r="E36" s="272">
        <f>SUM(E37+E38+E39+E40)</f>
        <v>344409.6</v>
      </c>
      <c r="F36" s="260">
        <f t="shared" si="1"/>
        <v>0.9597565563423258</v>
      </c>
    </row>
    <row r="37" spans="1:6" s="189" customFormat="1" ht="23.25" customHeight="1">
      <c r="A37" s="492"/>
      <c r="B37" s="210">
        <v>75412</v>
      </c>
      <c r="C37" s="211" t="s">
        <v>76</v>
      </c>
      <c r="D37" s="212">
        <v>95000</v>
      </c>
      <c r="E37" s="228">
        <v>87357.57</v>
      </c>
      <c r="F37" s="203">
        <f t="shared" si="1"/>
        <v>0.9195533684210527</v>
      </c>
    </row>
    <row r="38" spans="1:6" s="189" customFormat="1" ht="17.25" customHeight="1">
      <c r="A38" s="493"/>
      <c r="B38" s="250">
        <v>75414</v>
      </c>
      <c r="C38" s="235" t="s">
        <v>80</v>
      </c>
      <c r="D38" s="223">
        <v>700</v>
      </c>
      <c r="E38" s="207">
        <v>700</v>
      </c>
      <c r="F38" s="484">
        <f t="shared" si="1"/>
        <v>1</v>
      </c>
    </row>
    <row r="39" spans="1:6" s="189" customFormat="1" ht="22.5" customHeight="1">
      <c r="A39" s="204"/>
      <c r="B39" s="221">
        <v>75416</v>
      </c>
      <c r="C39" s="222" t="s">
        <v>81</v>
      </c>
      <c r="D39" s="223">
        <v>258151</v>
      </c>
      <c r="E39" s="223">
        <v>251828.03</v>
      </c>
      <c r="F39" s="484">
        <f t="shared" si="1"/>
        <v>0.9755066995673075</v>
      </c>
    </row>
    <row r="40" spans="1:6" s="189" customFormat="1" ht="22.5" customHeight="1">
      <c r="A40" s="494"/>
      <c r="B40" s="195">
        <v>75495</v>
      </c>
      <c r="C40" s="196" t="s">
        <v>8</v>
      </c>
      <c r="D40" s="197">
        <v>5000</v>
      </c>
      <c r="E40" s="197">
        <v>4524</v>
      </c>
      <c r="F40" s="486">
        <f t="shared" si="1"/>
        <v>0.9048</v>
      </c>
    </row>
    <row r="41" spans="1:6" s="261" customFormat="1" ht="19.5" customHeight="1">
      <c r="A41" s="292">
        <v>756</v>
      </c>
      <c r="B41" s="293"/>
      <c r="C41" s="297" t="s">
        <v>84</v>
      </c>
      <c r="D41" s="294"/>
      <c r="E41" s="294"/>
      <c r="F41" s="298"/>
    </row>
    <row r="42" spans="1:6" s="261" customFormat="1" ht="18.75" customHeight="1">
      <c r="A42" s="274"/>
      <c r="B42" s="275"/>
      <c r="C42" s="276" t="s">
        <v>85</v>
      </c>
      <c r="D42" s="277">
        <f>SUM(D44)</f>
        <v>319500</v>
      </c>
      <c r="E42" s="277">
        <f>SUM(E44)</f>
        <v>295860.3</v>
      </c>
      <c r="F42" s="260">
        <f>E42/D42</f>
        <v>0.9260103286384976</v>
      </c>
    </row>
    <row r="43" spans="1:6" s="261" customFormat="1" ht="21.75" customHeight="1">
      <c r="A43" s="278"/>
      <c r="B43" s="279"/>
      <c r="C43" s="280" t="s">
        <v>86</v>
      </c>
      <c r="D43" s="281"/>
      <c r="E43" s="282"/>
      <c r="F43" s="296"/>
    </row>
    <row r="44" spans="1:6" s="189" customFormat="1" ht="19.5" customHeight="1">
      <c r="A44" s="199"/>
      <c r="B44" s="200">
        <v>75647</v>
      </c>
      <c r="C44" s="201" t="s">
        <v>217</v>
      </c>
      <c r="D44" s="224">
        <v>319500</v>
      </c>
      <c r="E44" s="202">
        <v>295860.3</v>
      </c>
      <c r="F44" s="203">
        <f aca="true" t="shared" si="2" ref="F44:F52">E44/D44</f>
        <v>0.9260103286384976</v>
      </c>
    </row>
    <row r="45" spans="1:6" s="267" customFormat="1" ht="22.5" customHeight="1">
      <c r="A45" s="270">
        <v>757</v>
      </c>
      <c r="B45" s="271"/>
      <c r="C45" s="283" t="s">
        <v>218</v>
      </c>
      <c r="D45" s="272">
        <f>SUM(D46:D49)</f>
        <v>592000</v>
      </c>
      <c r="E45" s="272">
        <f>SUM(E46:E49)</f>
        <v>282539.8</v>
      </c>
      <c r="F45" s="487">
        <f t="shared" si="2"/>
        <v>0.47726317567567567</v>
      </c>
    </row>
    <row r="46" spans="1:6" s="240" customFormat="1" ht="22.5" customHeight="1">
      <c r="A46" s="495"/>
      <c r="B46" s="242">
        <v>75702</v>
      </c>
      <c r="C46" s="243" t="s">
        <v>219</v>
      </c>
      <c r="D46" s="244">
        <v>284000</v>
      </c>
      <c r="E46" s="306">
        <v>282539.8</v>
      </c>
      <c r="F46" s="305">
        <f>E46/D46</f>
        <v>0.9948584507042253</v>
      </c>
    </row>
    <row r="47" spans="1:6" s="240" customFormat="1" ht="22.5" customHeight="1">
      <c r="A47" s="496"/>
      <c r="B47" s="245"/>
      <c r="C47" s="238" t="s">
        <v>220</v>
      </c>
      <c r="D47" s="246"/>
      <c r="E47" s="246"/>
      <c r="F47" s="307"/>
    </row>
    <row r="48" spans="1:6" s="240" customFormat="1" ht="22.5" customHeight="1">
      <c r="A48" s="496"/>
      <c r="B48" s="248">
        <v>75704</v>
      </c>
      <c r="C48" s="238" t="s">
        <v>221</v>
      </c>
      <c r="D48" s="246">
        <v>308000</v>
      </c>
      <c r="E48" s="246">
        <v>0</v>
      </c>
      <c r="F48" s="308">
        <f>E48/D48</f>
        <v>0</v>
      </c>
    </row>
    <row r="49" spans="1:6" s="240" customFormat="1" ht="22.5" customHeight="1" thickBot="1">
      <c r="A49" s="497"/>
      <c r="B49" s="498"/>
      <c r="C49" s="499" t="s">
        <v>222</v>
      </c>
      <c r="D49" s="500"/>
      <c r="E49" s="500"/>
      <c r="F49" s="501"/>
    </row>
    <row r="50" spans="1:6" s="261" customFormat="1" ht="19.5" customHeight="1">
      <c r="A50" s="502">
        <v>758</v>
      </c>
      <c r="B50" s="503"/>
      <c r="C50" s="504" t="s">
        <v>131</v>
      </c>
      <c r="D50" s="505">
        <f>SUM(D51)</f>
        <v>54217</v>
      </c>
      <c r="E50" s="505">
        <f>SUM(E51)</f>
        <v>0</v>
      </c>
      <c r="F50" s="266">
        <f t="shared" si="2"/>
        <v>0</v>
      </c>
    </row>
    <row r="51" spans="1:6" s="189" customFormat="1" ht="19.5" customHeight="1">
      <c r="A51" s="199"/>
      <c r="B51" s="200">
        <v>75818</v>
      </c>
      <c r="C51" s="201" t="s">
        <v>223</v>
      </c>
      <c r="D51" s="224">
        <v>54217</v>
      </c>
      <c r="E51" s="202">
        <v>0</v>
      </c>
      <c r="F51" s="491">
        <f t="shared" si="2"/>
        <v>0</v>
      </c>
    </row>
    <row r="52" spans="1:6" s="261" customFormat="1" ht="19.5" customHeight="1">
      <c r="A52" s="270">
        <v>801</v>
      </c>
      <c r="B52" s="271"/>
      <c r="C52" s="283" t="s">
        <v>135</v>
      </c>
      <c r="D52" s="272">
        <f>SUM(D53:D59)</f>
        <v>17326993</v>
      </c>
      <c r="E52" s="272">
        <f>SUM(E53:E59)</f>
        <v>17122768.79</v>
      </c>
      <c r="F52" s="260">
        <f t="shared" si="2"/>
        <v>0.988213522681056</v>
      </c>
    </row>
    <row r="53" spans="1:6" s="189" customFormat="1" ht="19.5" customHeight="1">
      <c r="A53" s="506"/>
      <c r="B53" s="210">
        <v>80101</v>
      </c>
      <c r="C53" s="211" t="s">
        <v>136</v>
      </c>
      <c r="D53" s="228">
        <v>7840467</v>
      </c>
      <c r="E53" s="212">
        <v>7758351.47</v>
      </c>
      <c r="F53" s="311">
        <f aca="true" t="shared" si="3" ref="F53:F64">E53/D53</f>
        <v>0.9895267042128996</v>
      </c>
    </row>
    <row r="54" spans="1:6" s="189" customFormat="1" ht="19.5" customHeight="1">
      <c r="A54" s="220"/>
      <c r="B54" s="214">
        <v>80103</v>
      </c>
      <c r="C54" s="235" t="s">
        <v>224</v>
      </c>
      <c r="D54" s="223">
        <v>311154</v>
      </c>
      <c r="E54" s="216">
        <v>310454.59</v>
      </c>
      <c r="F54" s="311">
        <f t="shared" si="3"/>
        <v>0.9977522063029883</v>
      </c>
    </row>
    <row r="55" spans="1:6" s="189" customFormat="1" ht="19.5" customHeight="1">
      <c r="A55" s="204"/>
      <c r="B55" s="221">
        <v>80104</v>
      </c>
      <c r="C55" s="222" t="s">
        <v>146</v>
      </c>
      <c r="D55" s="223">
        <v>4002727</v>
      </c>
      <c r="E55" s="223">
        <v>3986828.57</v>
      </c>
      <c r="F55" s="219">
        <f t="shared" si="3"/>
        <v>0.9960281003425914</v>
      </c>
    </row>
    <row r="56" spans="1:6" s="189" customFormat="1" ht="19.5" customHeight="1">
      <c r="A56" s="204"/>
      <c r="B56" s="221">
        <v>80110</v>
      </c>
      <c r="C56" s="222" t="s">
        <v>147</v>
      </c>
      <c r="D56" s="223">
        <v>4504942</v>
      </c>
      <c r="E56" s="223">
        <v>4478905.73</v>
      </c>
      <c r="F56" s="219">
        <f t="shared" si="3"/>
        <v>0.9942205093872464</v>
      </c>
    </row>
    <row r="57" spans="1:6" s="189" customFormat="1" ht="19.5" customHeight="1">
      <c r="A57" s="204"/>
      <c r="B57" s="250">
        <v>80113</v>
      </c>
      <c r="C57" s="222" t="s">
        <v>149</v>
      </c>
      <c r="D57" s="202">
        <v>387800</v>
      </c>
      <c r="E57" s="223">
        <v>352517.05</v>
      </c>
      <c r="F57" s="219">
        <f t="shared" si="3"/>
        <v>0.909017663744198</v>
      </c>
    </row>
    <row r="58" spans="1:6" s="189" customFormat="1" ht="19.5" customHeight="1">
      <c r="A58" s="204"/>
      <c r="B58" s="221">
        <v>80146</v>
      </c>
      <c r="C58" s="222" t="s">
        <v>225</v>
      </c>
      <c r="D58" s="223">
        <v>73854</v>
      </c>
      <c r="E58" s="202">
        <v>31822</v>
      </c>
      <c r="F58" s="219">
        <f t="shared" si="3"/>
        <v>0.43087713597096977</v>
      </c>
    </row>
    <row r="59" spans="1:6" s="189" customFormat="1" ht="24" customHeight="1">
      <c r="A59" s="494"/>
      <c r="B59" s="231">
        <v>80195</v>
      </c>
      <c r="C59" s="196" t="s">
        <v>8</v>
      </c>
      <c r="D59" s="233">
        <v>206049</v>
      </c>
      <c r="E59" s="233">
        <v>203889.38</v>
      </c>
      <c r="F59" s="507">
        <f t="shared" si="3"/>
        <v>0.989518900843974</v>
      </c>
    </row>
    <row r="60" spans="1:6" s="267" customFormat="1" ht="24" customHeight="1">
      <c r="A60" s="262">
        <v>851</v>
      </c>
      <c r="B60" s="263"/>
      <c r="C60" s="264" t="s">
        <v>226</v>
      </c>
      <c r="D60" s="265">
        <f>SUM(D61)</f>
        <v>336000</v>
      </c>
      <c r="E60" s="265">
        <f>SUM(E61)</f>
        <v>300712.9</v>
      </c>
      <c r="F60" s="296">
        <f t="shared" si="3"/>
        <v>0.8949788690476191</v>
      </c>
    </row>
    <row r="61" spans="1:6" s="189" customFormat="1" ht="24" customHeight="1">
      <c r="A61" s="199"/>
      <c r="B61" s="225">
        <v>85154</v>
      </c>
      <c r="C61" s="226" t="s">
        <v>227</v>
      </c>
      <c r="D61" s="227">
        <v>336000</v>
      </c>
      <c r="E61" s="224">
        <v>300712.9</v>
      </c>
      <c r="F61" s="219">
        <f t="shared" si="3"/>
        <v>0.8949788690476191</v>
      </c>
    </row>
    <row r="62" spans="1:6" s="261" customFormat="1" ht="19.5" customHeight="1">
      <c r="A62" s="270">
        <v>852</v>
      </c>
      <c r="B62" s="271"/>
      <c r="C62" s="283" t="s">
        <v>151</v>
      </c>
      <c r="D62" s="272">
        <f>SUM(D63:D76)</f>
        <v>8431477</v>
      </c>
      <c r="E62" s="272">
        <f>SUM(E63:E76)</f>
        <v>8373166.609999999</v>
      </c>
      <c r="F62" s="508">
        <f t="shared" si="3"/>
        <v>0.99308420221036</v>
      </c>
    </row>
    <row r="63" spans="1:6" s="189" customFormat="1" ht="19.5" customHeight="1">
      <c r="A63" s="506"/>
      <c r="B63" s="210">
        <v>85202</v>
      </c>
      <c r="C63" s="310" t="s">
        <v>152</v>
      </c>
      <c r="D63" s="212">
        <v>140576</v>
      </c>
      <c r="E63" s="212">
        <v>140575.49</v>
      </c>
      <c r="F63" s="229">
        <f t="shared" si="3"/>
        <v>0.9999963720692009</v>
      </c>
    </row>
    <row r="64" spans="1:6" s="189" customFormat="1" ht="19.5" customHeight="1">
      <c r="A64" s="204"/>
      <c r="B64" s="250">
        <v>85212</v>
      </c>
      <c r="C64" s="222" t="s">
        <v>154</v>
      </c>
      <c r="D64" s="202">
        <v>5400000</v>
      </c>
      <c r="E64" s="223">
        <v>5399943.14</v>
      </c>
      <c r="F64" s="484">
        <f t="shared" si="3"/>
        <v>0.9999894703703703</v>
      </c>
    </row>
    <row r="65" spans="1:6" s="189" customFormat="1" ht="17.25" customHeight="1">
      <c r="A65" s="204"/>
      <c r="B65" s="205"/>
      <c r="C65" s="235" t="s">
        <v>155</v>
      </c>
      <c r="D65" s="223"/>
      <c r="E65" s="223"/>
      <c r="F65" s="194"/>
    </row>
    <row r="66" spans="1:6" s="189" customFormat="1" ht="18" customHeight="1">
      <c r="A66" s="204"/>
      <c r="B66" s="221"/>
      <c r="C66" s="206" t="s">
        <v>61</v>
      </c>
      <c r="D66" s="202"/>
      <c r="E66" s="223"/>
      <c r="F66" s="198"/>
    </row>
    <row r="67" spans="1:6" s="189" customFormat="1" ht="19.5" customHeight="1">
      <c r="A67" s="204"/>
      <c r="B67" s="250">
        <v>85213</v>
      </c>
      <c r="C67" s="222" t="s">
        <v>156</v>
      </c>
      <c r="D67" s="207">
        <v>41000</v>
      </c>
      <c r="E67" s="223">
        <v>39223.43</v>
      </c>
      <c r="F67" s="219">
        <f>E67/D67</f>
        <v>0.9566690243902439</v>
      </c>
    </row>
    <row r="68" spans="1:6" s="189" customFormat="1" ht="19.5" customHeight="1">
      <c r="A68" s="220"/>
      <c r="B68" s="221"/>
      <c r="C68" s="222" t="s">
        <v>157</v>
      </c>
      <c r="D68" s="207"/>
      <c r="E68" s="224"/>
      <c r="F68" s="194"/>
    </row>
    <row r="69" spans="1:6" s="189" customFormat="1" ht="19.5" customHeight="1">
      <c r="A69" s="220"/>
      <c r="B69" s="221"/>
      <c r="C69" s="222" t="s">
        <v>158</v>
      </c>
      <c r="D69" s="223"/>
      <c r="E69" s="207"/>
      <c r="F69" s="509"/>
    </row>
    <row r="70" spans="1:6" s="189" customFormat="1" ht="16.5" customHeight="1">
      <c r="A70" s="510"/>
      <c r="B70" s="221">
        <v>85214</v>
      </c>
      <c r="C70" s="222" t="s">
        <v>159</v>
      </c>
      <c r="D70" s="202">
        <v>772224</v>
      </c>
      <c r="E70" s="207">
        <v>762671.89</v>
      </c>
      <c r="F70" s="484">
        <f>E70/D70</f>
        <v>0.98763038962788</v>
      </c>
    </row>
    <row r="71" spans="1:6" s="189" customFormat="1" ht="17.25" customHeight="1">
      <c r="A71" s="220"/>
      <c r="B71" s="221"/>
      <c r="C71" s="222" t="s">
        <v>160</v>
      </c>
      <c r="D71" s="207"/>
      <c r="E71" s="207"/>
      <c r="F71" s="509"/>
    </row>
    <row r="72" spans="1:6" s="189" customFormat="1" ht="17.25" customHeight="1">
      <c r="A72" s="220"/>
      <c r="B72" s="250">
        <v>85215</v>
      </c>
      <c r="C72" s="235" t="s">
        <v>228</v>
      </c>
      <c r="D72" s="207">
        <v>829627</v>
      </c>
      <c r="E72" s="207">
        <v>791830.35</v>
      </c>
      <c r="F72" s="219">
        <f aca="true" t="shared" si="4" ref="F72:F79">E72/D72</f>
        <v>0.954441393541917</v>
      </c>
    </row>
    <row r="73" spans="1:6" s="189" customFormat="1" ht="19.5" customHeight="1">
      <c r="A73" s="510"/>
      <c r="B73" s="221">
        <v>85219</v>
      </c>
      <c r="C73" s="206" t="s">
        <v>162</v>
      </c>
      <c r="D73" s="223">
        <v>755550</v>
      </c>
      <c r="E73" s="223">
        <v>754822.61</v>
      </c>
      <c r="F73" s="219">
        <f t="shared" si="4"/>
        <v>0.9990372708622858</v>
      </c>
    </row>
    <row r="74" spans="1:6" s="189" customFormat="1" ht="19.5" customHeight="1">
      <c r="A74" s="204"/>
      <c r="B74" s="221">
        <v>85228</v>
      </c>
      <c r="C74" s="206" t="s">
        <v>163</v>
      </c>
      <c r="D74" s="223">
        <v>226000</v>
      </c>
      <c r="E74" s="224">
        <v>225998.8</v>
      </c>
      <c r="F74" s="484">
        <f t="shared" si="4"/>
        <v>0.9999946902654867</v>
      </c>
    </row>
    <row r="75" spans="1:6" s="189" customFormat="1" ht="18.75" customHeight="1">
      <c r="A75" s="220"/>
      <c r="B75" s="250">
        <v>85278</v>
      </c>
      <c r="C75" s="222" t="s">
        <v>164</v>
      </c>
      <c r="D75" s="223">
        <v>5000</v>
      </c>
      <c r="E75" s="223">
        <v>5000</v>
      </c>
      <c r="F75" s="198">
        <f t="shared" si="4"/>
        <v>1</v>
      </c>
    </row>
    <row r="76" spans="1:6" s="189" customFormat="1" ht="19.5" customHeight="1">
      <c r="A76" s="485"/>
      <c r="B76" s="231">
        <v>85295</v>
      </c>
      <c r="C76" s="196" t="s">
        <v>8</v>
      </c>
      <c r="D76" s="197">
        <v>261500</v>
      </c>
      <c r="E76" s="247">
        <v>253100.9</v>
      </c>
      <c r="F76" s="219">
        <f t="shared" si="4"/>
        <v>0.9678810707456978</v>
      </c>
    </row>
    <row r="77" spans="1:6" s="267" customFormat="1" ht="16.5" customHeight="1">
      <c r="A77" s="292">
        <v>854</v>
      </c>
      <c r="B77" s="293"/>
      <c r="C77" s="309" t="s">
        <v>165</v>
      </c>
      <c r="D77" s="294">
        <f>SUM(D78:D81)</f>
        <v>1246680</v>
      </c>
      <c r="E77" s="284">
        <f>SUM(E78:E81)</f>
        <v>1223870.27</v>
      </c>
      <c r="F77" s="487">
        <f t="shared" si="4"/>
        <v>0.9817036208168897</v>
      </c>
    </row>
    <row r="78" spans="1:6" s="240" customFormat="1" ht="16.5" customHeight="1">
      <c r="A78" s="511"/>
      <c r="B78" s="312">
        <v>85401</v>
      </c>
      <c r="C78" s="313" t="s">
        <v>229</v>
      </c>
      <c r="D78" s="251">
        <v>981372</v>
      </c>
      <c r="E78" s="252">
        <v>974232.74</v>
      </c>
      <c r="F78" s="229">
        <f t="shared" si="4"/>
        <v>0.9927252255006257</v>
      </c>
    </row>
    <row r="79" spans="1:6" s="240" customFormat="1" ht="16.5" customHeight="1">
      <c r="A79" s="512"/>
      <c r="B79" s="248">
        <v>85412</v>
      </c>
      <c r="C79" s="249" t="s">
        <v>230</v>
      </c>
      <c r="D79" s="241">
        <v>12000</v>
      </c>
      <c r="E79" s="241">
        <v>10428.15</v>
      </c>
      <c r="F79" s="484">
        <f t="shared" si="4"/>
        <v>0.8690125</v>
      </c>
    </row>
    <row r="80" spans="1:6" s="240" customFormat="1" ht="16.5" customHeight="1">
      <c r="A80" s="513"/>
      <c r="B80" s="248"/>
      <c r="C80" s="249" t="s">
        <v>231</v>
      </c>
      <c r="D80" s="239"/>
      <c r="E80" s="230"/>
      <c r="F80" s="514"/>
    </row>
    <row r="81" spans="1:6" s="189" customFormat="1" ht="19.5" customHeight="1">
      <c r="A81" s="485"/>
      <c r="B81" s="231">
        <v>85415</v>
      </c>
      <c r="C81" s="232" t="s">
        <v>166</v>
      </c>
      <c r="D81" s="197">
        <v>253308</v>
      </c>
      <c r="E81" s="234">
        <v>239209.38</v>
      </c>
      <c r="F81" s="507">
        <f aca="true" t="shared" si="5" ref="F81:F99">E81/D81</f>
        <v>0.9443419868302619</v>
      </c>
    </row>
    <row r="82" spans="1:6" s="261" customFormat="1" ht="19.5" customHeight="1">
      <c r="A82" s="292">
        <v>900</v>
      </c>
      <c r="B82" s="293"/>
      <c r="C82" s="297" t="s">
        <v>167</v>
      </c>
      <c r="D82" s="294">
        <f>SUM(D83:D87)</f>
        <v>3470329</v>
      </c>
      <c r="E82" s="294">
        <f>SUM(E83:E87)</f>
        <v>1723679.7200000002</v>
      </c>
      <c r="F82" s="487">
        <f t="shared" si="5"/>
        <v>0.4966905789047667</v>
      </c>
    </row>
    <row r="83" spans="1:6" s="240" customFormat="1" ht="19.5" customHeight="1">
      <c r="A83" s="495"/>
      <c r="B83" s="312">
        <v>90001</v>
      </c>
      <c r="C83" s="314" t="s">
        <v>232</v>
      </c>
      <c r="D83" s="251">
        <v>489000</v>
      </c>
      <c r="E83" s="244">
        <v>399407.27</v>
      </c>
      <c r="F83" s="515">
        <f t="shared" si="5"/>
        <v>0.8167837832310839</v>
      </c>
    </row>
    <row r="84" spans="1:6" s="240" customFormat="1" ht="18" customHeight="1">
      <c r="A84" s="496"/>
      <c r="B84" s="237">
        <v>90002</v>
      </c>
      <c r="C84" s="238" t="s">
        <v>168</v>
      </c>
      <c r="D84" s="241">
        <v>1636392</v>
      </c>
      <c r="E84" s="236">
        <v>58838.4</v>
      </c>
      <c r="F84" s="311">
        <f t="shared" si="5"/>
        <v>0.03595617675960283</v>
      </c>
    </row>
    <row r="85" spans="1:6" s="240" customFormat="1" ht="18" customHeight="1">
      <c r="A85" s="496"/>
      <c r="B85" s="237">
        <v>90003</v>
      </c>
      <c r="C85" s="238" t="s">
        <v>233</v>
      </c>
      <c r="D85" s="246">
        <v>223000</v>
      </c>
      <c r="E85" s="236">
        <v>220580.04</v>
      </c>
      <c r="F85" s="311">
        <f t="shared" si="5"/>
        <v>0.9891481614349776</v>
      </c>
    </row>
    <row r="86" spans="1:6" s="240" customFormat="1" ht="18" customHeight="1">
      <c r="A86" s="496"/>
      <c r="B86" s="245">
        <v>90004</v>
      </c>
      <c r="C86" s="238" t="s">
        <v>234</v>
      </c>
      <c r="D86" s="246">
        <v>42000</v>
      </c>
      <c r="E86" s="236">
        <v>32949.55</v>
      </c>
      <c r="F86" s="308">
        <f t="shared" si="5"/>
        <v>0.7845130952380953</v>
      </c>
    </row>
    <row r="87" spans="1:6" s="189" customFormat="1" ht="19.5" customHeight="1">
      <c r="A87" s="494"/>
      <c r="B87" s="231">
        <v>90015</v>
      </c>
      <c r="C87" s="196" t="s">
        <v>235</v>
      </c>
      <c r="D87" s="233">
        <v>1079937</v>
      </c>
      <c r="E87" s="197">
        <v>1011904.46</v>
      </c>
      <c r="F87" s="516">
        <f t="shared" si="5"/>
        <v>0.9370032325959755</v>
      </c>
    </row>
    <row r="88" spans="1:6" s="261" customFormat="1" ht="19.5" customHeight="1">
      <c r="A88" s="292">
        <v>921</v>
      </c>
      <c r="B88" s="293"/>
      <c r="C88" s="309" t="s">
        <v>176</v>
      </c>
      <c r="D88" s="294">
        <f>SUM(D89:D93)</f>
        <v>5073300</v>
      </c>
      <c r="E88" s="294">
        <f>SUM(E89:E93)</f>
        <v>3185091.98</v>
      </c>
      <c r="F88" s="260">
        <f t="shared" si="5"/>
        <v>0.6278146334732817</v>
      </c>
    </row>
    <row r="89" spans="1:6" s="253" customFormat="1" ht="19.5" customHeight="1">
      <c r="A89" s="506"/>
      <c r="B89" s="210">
        <v>92105</v>
      </c>
      <c r="C89" s="310" t="s">
        <v>177</v>
      </c>
      <c r="D89" s="212">
        <v>9000</v>
      </c>
      <c r="E89" s="212">
        <v>6993.93</v>
      </c>
      <c r="F89" s="229">
        <f t="shared" si="5"/>
        <v>0.7771033333333334</v>
      </c>
    </row>
    <row r="90" spans="1:6" s="189" customFormat="1" ht="19.5" customHeight="1">
      <c r="A90" s="220"/>
      <c r="B90" s="250">
        <v>92109</v>
      </c>
      <c r="C90" s="222" t="s">
        <v>178</v>
      </c>
      <c r="D90" s="223">
        <v>2062630</v>
      </c>
      <c r="E90" s="223">
        <v>722698.23</v>
      </c>
      <c r="F90" s="198">
        <f t="shared" si="5"/>
        <v>0.3503770574460761</v>
      </c>
    </row>
    <row r="91" spans="1:6" s="189" customFormat="1" ht="19.5" customHeight="1">
      <c r="A91" s="220"/>
      <c r="B91" s="221">
        <v>92116</v>
      </c>
      <c r="C91" s="222" t="s">
        <v>236</v>
      </c>
      <c r="D91" s="223">
        <v>573500</v>
      </c>
      <c r="E91" s="223">
        <v>573500</v>
      </c>
      <c r="F91" s="484">
        <f t="shared" si="5"/>
        <v>1</v>
      </c>
    </row>
    <row r="92" spans="1:6" s="189" customFormat="1" ht="19.5" customHeight="1">
      <c r="A92" s="220"/>
      <c r="B92" s="221">
        <v>92120</v>
      </c>
      <c r="C92" s="222" t="s">
        <v>182</v>
      </c>
      <c r="D92" s="223">
        <v>2386070</v>
      </c>
      <c r="E92" s="223">
        <v>1843648.94</v>
      </c>
      <c r="F92" s="484">
        <f t="shared" si="5"/>
        <v>0.7726717740887735</v>
      </c>
    </row>
    <row r="93" spans="1:6" s="189" customFormat="1" ht="19.5" customHeight="1">
      <c r="A93" s="485"/>
      <c r="B93" s="195">
        <v>92195</v>
      </c>
      <c r="C93" s="196" t="s">
        <v>8</v>
      </c>
      <c r="D93" s="197">
        <v>42100</v>
      </c>
      <c r="E93" s="197">
        <v>38250.88</v>
      </c>
      <c r="F93" s="486">
        <f t="shared" si="5"/>
        <v>0.908571971496437</v>
      </c>
    </row>
    <row r="94" spans="1:6" s="267" customFormat="1" ht="19.5" customHeight="1">
      <c r="A94" s="517">
        <v>926</v>
      </c>
      <c r="B94" s="315"/>
      <c r="C94" s="316" t="s">
        <v>187</v>
      </c>
      <c r="D94" s="317">
        <f>SUM(D95:D98)</f>
        <v>1132420</v>
      </c>
      <c r="E94" s="317">
        <f>SUM(E95:E98)</f>
        <v>1109949.5400000003</v>
      </c>
      <c r="F94" s="487">
        <f t="shared" si="5"/>
        <v>0.9801571325126722</v>
      </c>
    </row>
    <row r="95" spans="1:6" s="240" customFormat="1" ht="19.5" customHeight="1">
      <c r="A95" s="495"/>
      <c r="B95" s="312">
        <v>92601</v>
      </c>
      <c r="C95" s="243" t="s">
        <v>237</v>
      </c>
      <c r="D95" s="251">
        <v>557320</v>
      </c>
      <c r="E95" s="251">
        <v>538740.98</v>
      </c>
      <c r="F95" s="198">
        <f t="shared" si="5"/>
        <v>0.9666636402784755</v>
      </c>
    </row>
    <row r="96" spans="1:6" s="189" customFormat="1" ht="19.5" customHeight="1">
      <c r="A96" s="220"/>
      <c r="B96" s="205">
        <v>92604</v>
      </c>
      <c r="C96" s="235" t="s">
        <v>188</v>
      </c>
      <c r="D96" s="223">
        <v>404600</v>
      </c>
      <c r="E96" s="223">
        <v>404211.08</v>
      </c>
      <c r="F96" s="198">
        <f t="shared" si="5"/>
        <v>0.9990387543252596</v>
      </c>
    </row>
    <row r="97" spans="1:6" s="189" customFormat="1" ht="19.5" customHeight="1">
      <c r="A97" s="220"/>
      <c r="B97" s="205">
        <v>92605</v>
      </c>
      <c r="C97" s="206" t="s">
        <v>238</v>
      </c>
      <c r="D97" s="223">
        <v>130500</v>
      </c>
      <c r="E97" s="202">
        <v>127238.86</v>
      </c>
      <c r="F97" s="219">
        <f t="shared" si="5"/>
        <v>0.9750104214559387</v>
      </c>
    </row>
    <row r="98" spans="1:6" s="189" customFormat="1" ht="19.5" customHeight="1">
      <c r="A98" s="485"/>
      <c r="B98" s="231">
        <v>92695</v>
      </c>
      <c r="C98" s="232" t="s">
        <v>8</v>
      </c>
      <c r="D98" s="197">
        <v>40000</v>
      </c>
      <c r="E98" s="233">
        <v>39758.62</v>
      </c>
      <c r="F98" s="507">
        <f t="shared" si="5"/>
        <v>0.9939655000000001</v>
      </c>
    </row>
    <row r="99" spans="1:6" ht="15.75" thickBot="1">
      <c r="A99" s="125"/>
      <c r="B99" s="126"/>
      <c r="C99" s="127" t="s">
        <v>239</v>
      </c>
      <c r="D99" s="179">
        <f>SUM(D5+D9+D12+D17+D21+D29+D34+D36+D42+D45+D50+D52+D60+D62+D77+D82+D88+D94)</f>
        <v>46405021</v>
      </c>
      <c r="E99" s="179">
        <f>SUM(E5+E9+E12+E17+E21+E29+E34+E36+E42+E45+E50+E52+E60+E62+E77+E82+E88+E94)</f>
        <v>40570876.349999994</v>
      </c>
      <c r="F99" s="63">
        <f t="shared" si="5"/>
        <v>0.8742777284811485</v>
      </c>
    </row>
    <row r="100" spans="1:6" ht="15" thickBot="1">
      <c r="A100" s="518"/>
      <c r="B100" s="519"/>
      <c r="C100" s="520"/>
      <c r="D100" s="521"/>
      <c r="E100" s="521"/>
      <c r="F100" s="522"/>
    </row>
    <row r="101" spans="1:6" ht="14.25">
      <c r="A101" s="128"/>
      <c r="B101" s="130"/>
      <c r="C101" s="131"/>
      <c r="D101" s="131"/>
      <c r="E101" s="131"/>
      <c r="F101" s="131"/>
    </row>
    <row r="102" spans="2:6" ht="12.75">
      <c r="B102" s="133"/>
      <c r="C102" s="134"/>
      <c r="D102" s="134"/>
      <c r="E102" s="134"/>
      <c r="F102" s="134"/>
    </row>
    <row r="103" spans="2:6" ht="12.75">
      <c r="B103" s="133"/>
      <c r="C103" s="134"/>
      <c r="D103" s="134"/>
      <c r="E103" s="134"/>
      <c r="F103" s="134"/>
    </row>
    <row r="104" spans="2:6" ht="12.75">
      <c r="B104" s="133"/>
      <c r="C104" s="134"/>
      <c r="D104" s="134"/>
      <c r="E104" s="134"/>
      <c r="F104" s="134"/>
    </row>
    <row r="105" spans="2:6" ht="12.75">
      <c r="B105" s="133"/>
      <c r="C105" s="134"/>
      <c r="D105" s="134"/>
      <c r="E105" s="134"/>
      <c r="F105" s="134"/>
    </row>
    <row r="106" spans="2:6" ht="12.75">
      <c r="B106" s="133"/>
      <c r="C106" s="134"/>
      <c r="D106" s="134"/>
      <c r="E106" s="134"/>
      <c r="F106" s="134"/>
    </row>
    <row r="107" spans="2:6" ht="12.75">
      <c r="B107" s="133"/>
      <c r="C107" s="134"/>
      <c r="D107" s="134"/>
      <c r="E107" s="134"/>
      <c r="F107" s="134"/>
    </row>
    <row r="108" spans="2:6" ht="12.75">
      <c r="B108" s="133"/>
      <c r="C108" s="134"/>
      <c r="D108" s="134"/>
      <c r="E108" s="134"/>
      <c r="F108" s="134"/>
    </row>
    <row r="109" spans="2:6" ht="12.75">
      <c r="B109" s="133"/>
      <c r="C109" s="134"/>
      <c r="D109" s="134"/>
      <c r="E109" s="134"/>
      <c r="F109" s="134"/>
    </row>
    <row r="110" spans="2:6" ht="12.75">
      <c r="B110" s="133"/>
      <c r="C110" s="134"/>
      <c r="D110" s="134"/>
      <c r="E110" s="134"/>
      <c r="F110" s="134"/>
    </row>
    <row r="111" spans="2:6" ht="12.75">
      <c r="B111" s="133"/>
      <c r="C111" s="134"/>
      <c r="D111" s="134"/>
      <c r="E111" s="134"/>
      <c r="F111" s="134"/>
    </row>
    <row r="112" spans="2:6" ht="12.75">
      <c r="B112" s="133"/>
      <c r="C112" s="134"/>
      <c r="D112" s="134"/>
      <c r="E112" s="134"/>
      <c r="F112" s="134"/>
    </row>
    <row r="113" spans="2:6" ht="12.75">
      <c r="B113" s="133"/>
      <c r="C113" s="134"/>
      <c r="D113" s="134"/>
      <c r="E113" s="134"/>
      <c r="F113" s="134"/>
    </row>
    <row r="114" spans="2:6" ht="12.75">
      <c r="B114" s="133"/>
      <c r="C114" s="134"/>
      <c r="D114" s="134"/>
      <c r="E114" s="134"/>
      <c r="F114" s="134"/>
    </row>
    <row r="115" spans="2:6" ht="12.75">
      <c r="B115" s="133"/>
      <c r="C115" s="134"/>
      <c r="D115" s="134"/>
      <c r="E115" s="134"/>
      <c r="F115" s="134"/>
    </row>
    <row r="116" spans="2:6" ht="12.75">
      <c r="B116" s="133"/>
      <c r="C116" s="134"/>
      <c r="D116" s="134"/>
      <c r="E116" s="134"/>
      <c r="F116" s="134"/>
    </row>
    <row r="117" spans="2:6" ht="12.75">
      <c r="B117" s="133"/>
      <c r="C117" s="134"/>
      <c r="D117" s="134"/>
      <c r="E117" s="134"/>
      <c r="F117" s="134"/>
    </row>
    <row r="118" spans="2:6" ht="12.75">
      <c r="B118" s="133"/>
      <c r="C118" s="134"/>
      <c r="D118" s="134"/>
      <c r="E118" s="134"/>
      <c r="F118" s="134"/>
    </row>
    <row r="119" spans="2:6" ht="12.75">
      <c r="B119" s="133"/>
      <c r="C119" s="134"/>
      <c r="D119" s="134"/>
      <c r="E119" s="134"/>
      <c r="F119" s="134"/>
    </row>
    <row r="120" spans="2:6" ht="12.75">
      <c r="B120" s="133"/>
      <c r="C120" s="134"/>
      <c r="D120" s="134"/>
      <c r="E120" s="134"/>
      <c r="F120" s="134"/>
    </row>
    <row r="121" spans="2:6" ht="12.75">
      <c r="B121" s="133"/>
      <c r="C121" s="134"/>
      <c r="D121" s="134"/>
      <c r="E121" s="134"/>
      <c r="F121" s="134"/>
    </row>
    <row r="122" spans="2:6" ht="12.75">
      <c r="B122" s="133"/>
      <c r="C122" s="134"/>
      <c r="D122" s="134"/>
      <c r="E122" s="134"/>
      <c r="F122" s="134"/>
    </row>
    <row r="123" spans="2:6" ht="12.75">
      <c r="B123" s="133"/>
      <c r="C123" s="134"/>
      <c r="D123" s="134"/>
      <c r="E123" s="134"/>
      <c r="F123" s="134"/>
    </row>
    <row r="124" spans="2:6" ht="12.75">
      <c r="B124" s="133"/>
      <c r="C124" s="134"/>
      <c r="D124" s="134"/>
      <c r="E124" s="134"/>
      <c r="F124" s="134"/>
    </row>
    <row r="125" spans="2:6" ht="12.75">
      <c r="B125" s="133"/>
      <c r="C125" s="134"/>
      <c r="D125" s="134"/>
      <c r="E125" s="134"/>
      <c r="F125" s="134"/>
    </row>
    <row r="126" spans="2:6" ht="12.75">
      <c r="B126" s="133"/>
      <c r="C126" s="134"/>
      <c r="D126" s="134"/>
      <c r="E126" s="134"/>
      <c r="F126" s="134"/>
    </row>
    <row r="127" spans="2:6" ht="12.75">
      <c r="B127" s="133"/>
      <c r="C127" s="134"/>
      <c r="D127" s="134"/>
      <c r="E127" s="134"/>
      <c r="F127" s="134"/>
    </row>
    <row r="128" spans="2:6" ht="12.75">
      <c r="B128" s="133"/>
      <c r="C128" s="134"/>
      <c r="D128" s="134"/>
      <c r="E128" s="134"/>
      <c r="F128" s="134"/>
    </row>
    <row r="129" spans="2:6" ht="12.75">
      <c r="B129" s="133"/>
      <c r="C129" s="134"/>
      <c r="D129" s="134"/>
      <c r="E129" s="134"/>
      <c r="F129" s="134"/>
    </row>
    <row r="130" spans="2:6" ht="12.75">
      <c r="B130" s="133"/>
      <c r="C130" s="134"/>
      <c r="D130" s="134"/>
      <c r="E130" s="134"/>
      <c r="F130" s="134"/>
    </row>
    <row r="131" spans="2:6" ht="12.75">
      <c r="B131" s="133"/>
      <c r="C131" s="134"/>
      <c r="D131" s="134"/>
      <c r="E131" s="134"/>
      <c r="F131" s="134"/>
    </row>
  </sheetData>
  <mergeCells count="1">
    <mergeCell ref="B1:E1"/>
  </mergeCells>
  <printOptions horizontalCentered="1"/>
  <pageMargins left="0.5511811023622047" right="0.5511811023622047" top="1.04" bottom="0.5905511811023623" header="0.5118110236220472" footer="0.5118110236220472"/>
  <pageSetup horizontalDpi="300" verticalDpi="300" orientation="portrait" paperSize="9" scale="73" r:id="rId1"/>
  <headerFooter alignWithMargins="0">
    <oddHeader xml:space="preserve">&amp;R&amp;9Załącznik nr   2 do sprawozdania z wykonania budżetu miasta i gminy za 2007 rok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O286"/>
  <sheetViews>
    <sheetView zoomScale="75" zoomScaleNormal="75" zoomScaleSheetLayoutView="100" workbookViewId="0" topLeftCell="A4">
      <selection activeCell="O7" sqref="O7"/>
    </sheetView>
  </sheetViews>
  <sheetFormatPr defaultColWidth="9.00390625" defaultRowHeight="12.75"/>
  <cols>
    <col min="1" max="1" width="5.75390625" style="132" customWidth="1"/>
    <col min="2" max="2" width="7.75390625" style="132" customWidth="1"/>
    <col min="3" max="3" width="7.375" style="132" customWidth="1"/>
    <col min="4" max="4" width="56.00390625" style="0" customWidth="1"/>
    <col min="5" max="5" width="14.125" style="0" customWidth="1"/>
    <col min="6" max="6" width="14.00390625" style="0" customWidth="1"/>
    <col min="7" max="7" width="10.25390625" style="0" customWidth="1"/>
    <col min="8" max="8" width="17.125" style="0" customWidth="1"/>
    <col min="9" max="11" width="11.125" style="0" customWidth="1"/>
  </cols>
  <sheetData>
    <row r="1" spans="1:11" ht="15">
      <c r="A1" s="408"/>
      <c r="B1" s="534" t="s">
        <v>194</v>
      </c>
      <c r="C1" s="534"/>
      <c r="D1" s="534"/>
      <c r="E1" s="534"/>
      <c r="F1" s="534"/>
      <c r="G1" s="409"/>
      <c r="H1" s="410"/>
      <c r="I1" s="2"/>
      <c r="J1" s="2"/>
      <c r="K1" s="2"/>
    </row>
    <row r="2" spans="1:11" ht="19.5" thickBot="1">
      <c r="A2" s="411"/>
      <c r="B2" s="412"/>
      <c r="C2" s="412"/>
      <c r="D2" s="413"/>
      <c r="E2" s="413"/>
      <c r="F2" s="412"/>
      <c r="G2" s="412"/>
      <c r="H2" s="414" t="s">
        <v>241</v>
      </c>
      <c r="I2" s="1"/>
      <c r="J2" s="1"/>
      <c r="K2" s="1"/>
    </row>
    <row r="3" spans="1:11" s="10" customFormat="1" ht="70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195</v>
      </c>
      <c r="F3" s="8" t="s">
        <v>197</v>
      </c>
      <c r="G3" s="340" t="s">
        <v>196</v>
      </c>
      <c r="H3" s="533" t="s">
        <v>240</v>
      </c>
      <c r="I3" s="531"/>
      <c r="J3" s="531"/>
      <c r="K3" s="531"/>
    </row>
    <row r="4" spans="1:11" s="13" customFormat="1" ht="11.25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08">
        <v>7</v>
      </c>
      <c r="H4" s="532">
        <v>8</v>
      </c>
      <c r="I4" s="319"/>
      <c r="J4" s="319"/>
      <c r="K4" s="319"/>
    </row>
    <row r="5" spans="1:11" ht="16.5" customHeight="1">
      <c r="A5" s="14" t="s">
        <v>5</v>
      </c>
      <c r="B5" s="15"/>
      <c r="C5" s="15"/>
      <c r="D5" s="16" t="s">
        <v>6</v>
      </c>
      <c r="E5" s="136">
        <f>SUM(E6)</f>
        <v>353434</v>
      </c>
      <c r="F5" s="136">
        <f>SUM(F6)</f>
        <v>392837.68999999994</v>
      </c>
      <c r="G5" s="360">
        <f>F5/E5</f>
        <v>1.1114881137638144</v>
      </c>
      <c r="H5" s="416">
        <f>SUM(H6)</f>
        <v>0</v>
      </c>
      <c r="I5" s="337"/>
      <c r="J5" s="337"/>
      <c r="K5" s="337"/>
    </row>
    <row r="6" spans="1:11" ht="19.5" customHeight="1">
      <c r="A6" s="17"/>
      <c r="B6" s="18" t="s">
        <v>7</v>
      </c>
      <c r="C6" s="19"/>
      <c r="D6" s="20" t="s">
        <v>8</v>
      </c>
      <c r="E6" s="137">
        <f>SUM(E7:E11)</f>
        <v>353434</v>
      </c>
      <c r="F6" s="137">
        <f>SUM(F7:F11)</f>
        <v>392837.68999999994</v>
      </c>
      <c r="G6" s="341">
        <f>F6/E6</f>
        <v>1.1114881137638144</v>
      </c>
      <c r="H6" s="417">
        <f>SUM(H7:H11)</f>
        <v>0</v>
      </c>
      <c r="I6" s="337"/>
      <c r="J6" s="337"/>
      <c r="K6" s="337"/>
    </row>
    <row r="7" spans="1:11" s="528" customFormat="1" ht="19.5" customHeight="1">
      <c r="A7" s="403"/>
      <c r="B7" s="404"/>
      <c r="C7" s="404" t="s">
        <v>9</v>
      </c>
      <c r="D7" s="405" t="s">
        <v>10</v>
      </c>
      <c r="E7" s="406">
        <v>50000</v>
      </c>
      <c r="F7" s="406">
        <v>89473.53</v>
      </c>
      <c r="G7" s="391">
        <f>F7/E7</f>
        <v>1.7894706</v>
      </c>
      <c r="H7" s="418"/>
      <c r="I7" s="525"/>
      <c r="J7" s="525"/>
      <c r="K7" s="525"/>
    </row>
    <row r="8" spans="1:11" ht="19.5" customHeight="1">
      <c r="A8" s="21"/>
      <c r="B8" s="22"/>
      <c r="C8" s="22">
        <v>2010</v>
      </c>
      <c r="D8" s="24" t="s">
        <v>11</v>
      </c>
      <c r="E8" s="135">
        <v>303334</v>
      </c>
      <c r="F8" s="135">
        <v>303334.06</v>
      </c>
      <c r="G8" s="342">
        <f>F8/E8</f>
        <v>1.000000197801763</v>
      </c>
      <c r="H8" s="419"/>
      <c r="I8" s="337"/>
      <c r="J8" s="337"/>
      <c r="K8" s="337"/>
    </row>
    <row r="9" spans="1:11" ht="19.5" customHeight="1">
      <c r="A9" s="21"/>
      <c r="B9" s="22"/>
      <c r="C9" s="22"/>
      <c r="D9" s="24" t="s">
        <v>12</v>
      </c>
      <c r="E9" s="135"/>
      <c r="F9" s="135"/>
      <c r="G9" s="343"/>
      <c r="H9" s="420"/>
      <c r="I9" s="338"/>
      <c r="J9" s="338"/>
      <c r="K9" s="338"/>
    </row>
    <row r="10" spans="1:11" ht="19.5" customHeight="1">
      <c r="A10" s="21"/>
      <c r="B10" s="22"/>
      <c r="C10" s="22"/>
      <c r="D10" s="24" t="s">
        <v>13</v>
      </c>
      <c r="E10" s="135"/>
      <c r="F10" s="135"/>
      <c r="G10" s="343"/>
      <c r="H10" s="420"/>
      <c r="I10" s="338"/>
      <c r="J10" s="338"/>
      <c r="K10" s="338"/>
    </row>
    <row r="11" spans="1:11" ht="19.5" customHeight="1">
      <c r="A11" s="28"/>
      <c r="B11" s="29"/>
      <c r="C11" s="29" t="s">
        <v>14</v>
      </c>
      <c r="D11" s="30" t="s">
        <v>15</v>
      </c>
      <c r="E11" s="138">
        <v>100</v>
      </c>
      <c r="F11" s="138">
        <v>30.1</v>
      </c>
      <c r="G11" s="344">
        <f>F11/E11</f>
        <v>0.301</v>
      </c>
      <c r="H11" s="421"/>
      <c r="I11" s="337"/>
      <c r="J11" s="337"/>
      <c r="K11" s="337"/>
    </row>
    <row r="12" spans="1:11" ht="17.25" customHeight="1">
      <c r="A12" s="31" t="s">
        <v>16</v>
      </c>
      <c r="B12" s="32"/>
      <c r="C12" s="32"/>
      <c r="D12" s="33" t="s">
        <v>17</v>
      </c>
      <c r="E12" s="139">
        <f>SUM(E13)</f>
        <v>1700</v>
      </c>
      <c r="F12" s="139">
        <f>SUM(F13)</f>
        <v>1419.32</v>
      </c>
      <c r="G12" s="360">
        <f>F12/E12</f>
        <v>0.8348941176470588</v>
      </c>
      <c r="H12" s="422">
        <f>SUM(H13)</f>
        <v>0</v>
      </c>
      <c r="I12" s="337"/>
      <c r="J12" s="337"/>
      <c r="K12" s="337"/>
    </row>
    <row r="13" spans="1:11" ht="19.5" customHeight="1">
      <c r="A13" s="34"/>
      <c r="B13" s="35" t="s">
        <v>18</v>
      </c>
      <c r="C13" s="36"/>
      <c r="D13" s="37" t="s">
        <v>19</v>
      </c>
      <c r="E13" s="141">
        <f>SUM(E14:E17)</f>
        <v>1700</v>
      </c>
      <c r="F13" s="141">
        <f>SUM(F14:F17)</f>
        <v>1419.32</v>
      </c>
      <c r="G13" s="345">
        <f>F13/E13</f>
        <v>0.8348941176470588</v>
      </c>
      <c r="H13" s="417">
        <f>SUM(H14:H17)</f>
        <v>0</v>
      </c>
      <c r="I13" s="337"/>
      <c r="J13" s="337"/>
      <c r="K13" s="337"/>
    </row>
    <row r="14" spans="1:11" ht="19.5" customHeight="1">
      <c r="A14" s="38"/>
      <c r="B14" s="39"/>
      <c r="C14" s="40" t="s">
        <v>20</v>
      </c>
      <c r="D14" s="41" t="s">
        <v>21</v>
      </c>
      <c r="E14" s="142">
        <v>1700</v>
      </c>
      <c r="F14" s="143">
        <v>1419.32</v>
      </c>
      <c r="G14" s="342">
        <f>F14/E14</f>
        <v>0.8348941176470588</v>
      </c>
      <c r="H14" s="423"/>
      <c r="I14" s="337"/>
      <c r="J14" s="337"/>
      <c r="K14" s="337"/>
    </row>
    <row r="15" spans="1:11" ht="19.5" customHeight="1">
      <c r="A15" s="38"/>
      <c r="B15" s="39"/>
      <c r="C15" s="39"/>
      <c r="D15" s="41" t="s">
        <v>22</v>
      </c>
      <c r="E15" s="142"/>
      <c r="F15" s="143"/>
      <c r="G15" s="343"/>
      <c r="H15" s="424"/>
      <c r="I15" s="338"/>
      <c r="J15" s="338"/>
      <c r="K15" s="338"/>
    </row>
    <row r="16" spans="1:11" ht="19.5" customHeight="1">
      <c r="A16" s="38"/>
      <c r="B16" s="39"/>
      <c r="C16" s="39"/>
      <c r="D16" s="41" t="s">
        <v>23</v>
      </c>
      <c r="E16" s="142"/>
      <c r="F16" s="143"/>
      <c r="G16" s="343"/>
      <c r="H16" s="424"/>
      <c r="I16" s="338"/>
      <c r="J16" s="338"/>
      <c r="K16" s="338"/>
    </row>
    <row r="17" spans="1:11" ht="19.5" customHeight="1" thickBot="1">
      <c r="A17" s="38"/>
      <c r="B17" s="39"/>
      <c r="C17" s="39"/>
      <c r="D17" s="41" t="s">
        <v>24</v>
      </c>
      <c r="E17" s="142"/>
      <c r="F17" s="143"/>
      <c r="G17" s="346"/>
      <c r="H17" s="425"/>
      <c r="I17" s="338"/>
      <c r="J17" s="338"/>
      <c r="K17" s="338"/>
    </row>
    <row r="18" spans="1:11" ht="16.5" customHeight="1">
      <c r="A18" s="42">
        <v>600</v>
      </c>
      <c r="B18" s="43"/>
      <c r="C18" s="43"/>
      <c r="D18" s="44" t="s">
        <v>25</v>
      </c>
      <c r="E18" s="144">
        <f>SUM(E19)</f>
        <v>160000</v>
      </c>
      <c r="F18" s="144">
        <f>SUM(F19)</f>
        <v>152863.1</v>
      </c>
      <c r="G18" s="347">
        <f>F19/E19</f>
        <v>0.955394375</v>
      </c>
      <c r="H18" s="426">
        <f>SUM(H19)</f>
        <v>0</v>
      </c>
      <c r="I18" s="337"/>
      <c r="J18" s="337"/>
      <c r="K18" s="337"/>
    </row>
    <row r="19" spans="1:11" ht="17.25" customHeight="1">
      <c r="A19" s="45"/>
      <c r="B19" s="46">
        <v>60016</v>
      </c>
      <c r="C19" s="46"/>
      <c r="D19" s="47" t="s">
        <v>26</v>
      </c>
      <c r="E19" s="145">
        <f>SUM(E20:E23)</f>
        <v>160000</v>
      </c>
      <c r="F19" s="137">
        <f>SUM(F20:F23)</f>
        <v>152863.1</v>
      </c>
      <c r="G19" s="345">
        <f>F19/E19</f>
        <v>0.955394375</v>
      </c>
      <c r="H19" s="417">
        <f>SUM(H20:H23)</f>
        <v>0</v>
      </c>
      <c r="I19" s="337"/>
      <c r="J19" s="337"/>
      <c r="K19" s="337"/>
    </row>
    <row r="20" spans="1:11" ht="18.75" customHeight="1">
      <c r="A20" s="48"/>
      <c r="B20" s="49"/>
      <c r="C20" s="49" t="s">
        <v>27</v>
      </c>
      <c r="D20" s="50" t="s">
        <v>28</v>
      </c>
      <c r="E20" s="146">
        <v>0</v>
      </c>
      <c r="F20" s="147">
        <v>1264</v>
      </c>
      <c r="G20" s="348"/>
      <c r="H20" s="427"/>
      <c r="I20" s="338"/>
      <c r="J20" s="338"/>
      <c r="K20" s="338"/>
    </row>
    <row r="21" spans="1:11" ht="18.75" customHeight="1">
      <c r="A21" s="48"/>
      <c r="B21" s="49"/>
      <c r="C21" s="49"/>
      <c r="D21" s="50" t="s">
        <v>29</v>
      </c>
      <c r="E21" s="146"/>
      <c r="F21" s="147"/>
      <c r="G21" s="344"/>
      <c r="H21" s="423"/>
      <c r="I21" s="337"/>
      <c r="J21" s="337"/>
      <c r="K21" s="337"/>
    </row>
    <row r="22" spans="1:11" ht="15.75" customHeight="1">
      <c r="A22" s="51"/>
      <c r="B22" s="52"/>
      <c r="C22" s="53" t="s">
        <v>30</v>
      </c>
      <c r="D22" s="54" t="s">
        <v>31</v>
      </c>
      <c r="E22" s="148">
        <v>160000</v>
      </c>
      <c r="F22" s="135">
        <v>151592.9</v>
      </c>
      <c r="G22" s="344">
        <f>F22/E22</f>
        <v>0.9474556249999999</v>
      </c>
      <c r="H22" s="423"/>
      <c r="I22" s="337"/>
      <c r="J22" s="337"/>
      <c r="K22" s="337"/>
    </row>
    <row r="23" spans="1:11" ht="15.75" customHeight="1">
      <c r="A23" s="34"/>
      <c r="B23" s="36"/>
      <c r="C23" s="36" t="s">
        <v>14</v>
      </c>
      <c r="D23" s="37" t="s">
        <v>15</v>
      </c>
      <c r="E23" s="140">
        <v>0</v>
      </c>
      <c r="F23" s="141">
        <v>6.2</v>
      </c>
      <c r="G23" s="349"/>
      <c r="H23" s="428"/>
      <c r="I23" s="337"/>
      <c r="J23" s="337"/>
      <c r="K23" s="337"/>
    </row>
    <row r="24" spans="1:11" ht="18" customHeight="1">
      <c r="A24" s="88">
        <v>700</v>
      </c>
      <c r="B24" s="90"/>
      <c r="C24" s="90"/>
      <c r="D24" s="91" t="s">
        <v>32</v>
      </c>
      <c r="E24" s="165">
        <f>SUM(E25+E36)</f>
        <v>814200</v>
      </c>
      <c r="F24" s="165">
        <f>SUM(F25+F36)</f>
        <v>1026785.25</v>
      </c>
      <c r="G24" s="350">
        <f>F24/E24</f>
        <v>1.2610970891672808</v>
      </c>
      <c r="H24" s="429">
        <f>SUM(H25)</f>
        <v>404453.95</v>
      </c>
      <c r="I24" s="337"/>
      <c r="J24" s="337"/>
      <c r="K24" s="337"/>
    </row>
    <row r="25" spans="1:11" ht="22.5" customHeight="1">
      <c r="A25" s="55"/>
      <c r="B25" s="46">
        <v>70005</v>
      </c>
      <c r="C25" s="108"/>
      <c r="D25" s="47" t="s">
        <v>33</v>
      </c>
      <c r="E25" s="150">
        <f>SUM(E26:E35)</f>
        <v>800200</v>
      </c>
      <c r="F25" s="145">
        <f>SUM(F26:F35)</f>
        <v>1012785.25</v>
      </c>
      <c r="G25" s="351">
        <f>F25/E25</f>
        <v>1.2656651462134467</v>
      </c>
      <c r="H25" s="430">
        <f>SUM(H26:H39)</f>
        <v>404453.95</v>
      </c>
      <c r="I25" s="337"/>
      <c r="J25" s="337"/>
      <c r="K25" s="337"/>
    </row>
    <row r="26" spans="1:11" ht="27.75" customHeight="1">
      <c r="A26" s="38"/>
      <c r="B26" s="52"/>
      <c r="C26" s="40" t="s">
        <v>34</v>
      </c>
      <c r="D26" s="54" t="s">
        <v>35</v>
      </c>
      <c r="E26" s="142">
        <v>93000</v>
      </c>
      <c r="F26" s="148">
        <v>85259.3</v>
      </c>
      <c r="G26" s="350">
        <f>F26/E26</f>
        <v>0.9167666666666667</v>
      </c>
      <c r="H26" s="427">
        <v>117497.4</v>
      </c>
      <c r="I26" s="337"/>
      <c r="J26" s="337"/>
      <c r="K26" s="337"/>
    </row>
    <row r="27" spans="1:11" ht="19.5" customHeight="1">
      <c r="A27" s="38"/>
      <c r="B27" s="52"/>
      <c r="C27" s="39"/>
      <c r="D27" s="54" t="s">
        <v>36</v>
      </c>
      <c r="E27" s="142"/>
      <c r="F27" s="141"/>
      <c r="G27" s="343"/>
      <c r="H27" s="420"/>
      <c r="I27" s="338"/>
      <c r="J27" s="338"/>
      <c r="K27" s="338"/>
    </row>
    <row r="28" spans="1:11" ht="24" customHeight="1">
      <c r="A28" s="38"/>
      <c r="B28" s="52"/>
      <c r="C28" s="53" t="s">
        <v>20</v>
      </c>
      <c r="D28" s="323" t="s">
        <v>37</v>
      </c>
      <c r="E28" s="142">
        <v>265000</v>
      </c>
      <c r="F28" s="148">
        <v>315971.67</v>
      </c>
      <c r="G28" s="342">
        <f>F28/E28</f>
        <v>1.192345924528302</v>
      </c>
      <c r="H28" s="424">
        <v>125833.86</v>
      </c>
      <c r="I28" s="337"/>
      <c r="J28" s="337"/>
      <c r="K28" s="337"/>
    </row>
    <row r="29" spans="1:11" ht="21" customHeight="1">
      <c r="A29" s="38"/>
      <c r="B29" s="319"/>
      <c r="C29" s="52"/>
      <c r="D29" s="54" t="s">
        <v>38</v>
      </c>
      <c r="E29" s="148"/>
      <c r="F29" s="141"/>
      <c r="G29" s="352"/>
      <c r="H29" s="424"/>
      <c r="I29" s="338"/>
      <c r="J29" s="338"/>
      <c r="K29" s="338"/>
    </row>
    <row r="30" spans="1:11" ht="20.25" customHeight="1">
      <c r="A30" s="38"/>
      <c r="B30" s="52"/>
      <c r="C30" s="52"/>
      <c r="D30" s="54" t="s">
        <v>39</v>
      </c>
      <c r="E30" s="148"/>
      <c r="F30" s="142"/>
      <c r="G30" s="348"/>
      <c r="H30" s="424"/>
      <c r="I30" s="338"/>
      <c r="J30" s="338"/>
      <c r="K30" s="338"/>
    </row>
    <row r="31" spans="1:11" ht="18.75" customHeight="1">
      <c r="A31" s="38"/>
      <c r="B31" s="52"/>
      <c r="C31" s="52"/>
      <c r="D31" s="27" t="s">
        <v>40</v>
      </c>
      <c r="E31" s="148"/>
      <c r="F31" s="148"/>
      <c r="G31" s="348"/>
      <c r="H31" s="424"/>
      <c r="I31" s="338"/>
      <c r="J31" s="338"/>
      <c r="K31" s="338"/>
    </row>
    <row r="32" spans="1:11" s="528" customFormat="1" ht="19.5" customHeight="1">
      <c r="A32" s="368"/>
      <c r="B32" s="369"/>
      <c r="C32" s="370" t="s">
        <v>41</v>
      </c>
      <c r="D32" s="371" t="s">
        <v>42</v>
      </c>
      <c r="E32" s="372">
        <v>39000</v>
      </c>
      <c r="F32" s="400">
        <v>41238.66</v>
      </c>
      <c r="G32" s="384">
        <f>F32/E32</f>
        <v>1.0574015384615385</v>
      </c>
      <c r="H32" s="431"/>
      <c r="I32" s="525"/>
      <c r="J32" s="525"/>
      <c r="K32" s="525"/>
    </row>
    <row r="33" spans="1:11" ht="20.25" customHeight="1">
      <c r="A33" s="51"/>
      <c r="B33" s="52"/>
      <c r="C33" s="52"/>
      <c r="D33" s="54" t="s">
        <v>43</v>
      </c>
      <c r="E33" s="141"/>
      <c r="F33" s="141"/>
      <c r="G33" s="348"/>
      <c r="H33" s="424"/>
      <c r="I33" s="338"/>
      <c r="J33" s="338"/>
      <c r="K33" s="338"/>
    </row>
    <row r="34" spans="1:11" s="528" customFormat="1" ht="16.5" customHeight="1">
      <c r="A34" s="368"/>
      <c r="B34" s="369"/>
      <c r="C34" s="369" t="s">
        <v>9</v>
      </c>
      <c r="D34" s="371" t="s">
        <v>10</v>
      </c>
      <c r="E34" s="372">
        <v>400000</v>
      </c>
      <c r="F34" s="395">
        <v>549565.57</v>
      </c>
      <c r="G34" s="391">
        <f>F34/E34</f>
        <v>1.3739139249999999</v>
      </c>
      <c r="H34" s="432">
        <v>161122.69</v>
      </c>
      <c r="I34" s="525"/>
      <c r="J34" s="525"/>
      <c r="K34" s="525"/>
    </row>
    <row r="35" spans="1:11" ht="18.75" customHeight="1">
      <c r="A35" s="51"/>
      <c r="B35" s="52"/>
      <c r="C35" s="109" t="s">
        <v>44</v>
      </c>
      <c r="D35" s="54" t="s">
        <v>15</v>
      </c>
      <c r="E35" s="148">
        <v>3200</v>
      </c>
      <c r="F35" s="148">
        <v>20750.05</v>
      </c>
      <c r="G35" s="350">
        <f>F35/E35</f>
        <v>6.484390625</v>
      </c>
      <c r="H35" s="423"/>
      <c r="I35" s="337"/>
      <c r="J35" s="337"/>
      <c r="K35" s="337"/>
    </row>
    <row r="36" spans="1:11" ht="19.5" customHeight="1">
      <c r="A36" s="34"/>
      <c r="B36" s="52">
        <v>70095</v>
      </c>
      <c r="C36" s="52"/>
      <c r="D36" s="27" t="s">
        <v>8</v>
      </c>
      <c r="E36" s="148">
        <f>SUM(E37)</f>
        <v>14000</v>
      </c>
      <c r="F36" s="141">
        <f>SUM(F37)</f>
        <v>14000</v>
      </c>
      <c r="G36" s="344">
        <f>F36/E36</f>
        <v>1</v>
      </c>
      <c r="H36" s="433">
        <f>SUM(H37)</f>
        <v>0</v>
      </c>
      <c r="I36" s="337"/>
      <c r="J36" s="337"/>
      <c r="K36" s="337"/>
    </row>
    <row r="37" spans="1:11" ht="19.5" customHeight="1">
      <c r="A37" s="38"/>
      <c r="B37" s="52"/>
      <c r="C37" s="26">
        <v>2010</v>
      </c>
      <c r="D37" s="54" t="s">
        <v>45</v>
      </c>
      <c r="E37" s="148">
        <v>14000</v>
      </c>
      <c r="F37" s="148">
        <v>14000</v>
      </c>
      <c r="G37" s="344">
        <f>F37/E37</f>
        <v>1</v>
      </c>
      <c r="H37" s="423"/>
      <c r="I37" s="337"/>
      <c r="J37" s="337"/>
      <c r="K37" s="337"/>
    </row>
    <row r="38" spans="1:11" ht="19.5" customHeight="1">
      <c r="A38" s="38"/>
      <c r="B38" s="319"/>
      <c r="C38" s="52"/>
      <c r="D38" s="54" t="s">
        <v>12</v>
      </c>
      <c r="E38" s="148"/>
      <c r="F38" s="141"/>
      <c r="G38" s="348"/>
      <c r="H38" s="424"/>
      <c r="I38" s="338"/>
      <c r="J38" s="338"/>
      <c r="K38" s="338"/>
    </row>
    <row r="39" spans="1:11" ht="19.5" customHeight="1">
      <c r="A39" s="58"/>
      <c r="B39" s="59"/>
      <c r="C39" s="29"/>
      <c r="D39" s="30" t="s">
        <v>13</v>
      </c>
      <c r="E39" s="138"/>
      <c r="F39" s="151"/>
      <c r="G39" s="353"/>
      <c r="H39" s="425"/>
      <c r="I39" s="338"/>
      <c r="J39" s="338"/>
      <c r="K39" s="338"/>
    </row>
    <row r="40" spans="1:11" s="62" customFormat="1" ht="19.5" customHeight="1">
      <c r="A40" s="320">
        <v>710</v>
      </c>
      <c r="B40" s="318"/>
      <c r="C40" s="318"/>
      <c r="D40" s="321" t="s">
        <v>46</v>
      </c>
      <c r="E40" s="139">
        <f>SUM(E41)</f>
        <v>76000</v>
      </c>
      <c r="F40" s="139">
        <f>SUM(F41)</f>
        <v>69240</v>
      </c>
      <c r="G40" s="350">
        <f>F40/E40</f>
        <v>0.9110526315789473</v>
      </c>
      <c r="H40" s="422">
        <f>SUM(H41)</f>
        <v>0</v>
      </c>
      <c r="I40" s="337"/>
      <c r="J40" s="337"/>
      <c r="K40" s="337"/>
    </row>
    <row r="41" spans="1:11" ht="19.5" customHeight="1">
      <c r="A41" s="17"/>
      <c r="B41" s="19">
        <v>71035</v>
      </c>
      <c r="C41" s="19"/>
      <c r="D41" s="20" t="s">
        <v>47</v>
      </c>
      <c r="E41" s="137">
        <f>SUM(E42:E44)</f>
        <v>76000</v>
      </c>
      <c r="F41" s="137">
        <f>SUM(F42:F44)</f>
        <v>69240</v>
      </c>
      <c r="G41" s="351">
        <f>F41/E41</f>
        <v>0.9110526315789473</v>
      </c>
      <c r="H41" s="417">
        <f>SUM(H42:H44)</f>
        <v>0</v>
      </c>
      <c r="I41" s="337"/>
      <c r="J41" s="337"/>
      <c r="K41" s="337"/>
    </row>
    <row r="42" spans="1:11" ht="18" customHeight="1">
      <c r="A42" s="21"/>
      <c r="B42" s="22"/>
      <c r="C42" s="23" t="s">
        <v>30</v>
      </c>
      <c r="D42" s="24" t="s">
        <v>31</v>
      </c>
      <c r="E42" s="135">
        <v>75000</v>
      </c>
      <c r="F42" s="135">
        <v>68240</v>
      </c>
      <c r="G42" s="350">
        <f>F42/E42</f>
        <v>0.9098666666666667</v>
      </c>
      <c r="H42" s="423"/>
      <c r="I42" s="337"/>
      <c r="J42" s="337"/>
      <c r="K42" s="337"/>
    </row>
    <row r="43" spans="1:11" ht="21.75" customHeight="1">
      <c r="A43" s="51"/>
      <c r="B43" s="22"/>
      <c r="C43" s="22">
        <v>2020</v>
      </c>
      <c r="D43" s="24" t="s">
        <v>48</v>
      </c>
      <c r="E43" s="135">
        <v>1000</v>
      </c>
      <c r="F43" s="135">
        <v>1000</v>
      </c>
      <c r="G43" s="342">
        <f>F43/E43</f>
        <v>1</v>
      </c>
      <c r="H43" s="423"/>
      <c r="I43" s="337"/>
      <c r="J43" s="337"/>
      <c r="K43" s="337"/>
    </row>
    <row r="44" spans="1:11" ht="18" customHeight="1">
      <c r="A44" s="21"/>
      <c r="B44" s="22"/>
      <c r="C44" s="22"/>
      <c r="D44" s="24" t="s">
        <v>49</v>
      </c>
      <c r="E44" s="135"/>
      <c r="F44" s="135"/>
      <c r="G44" s="352"/>
      <c r="H44" s="424"/>
      <c r="I44" s="338"/>
      <c r="J44" s="338"/>
      <c r="K44" s="338"/>
    </row>
    <row r="45" spans="1:11" ht="18.75" customHeight="1">
      <c r="A45" s="28"/>
      <c r="B45" s="29"/>
      <c r="C45" s="29"/>
      <c r="D45" s="30" t="s">
        <v>50</v>
      </c>
      <c r="E45" s="138"/>
      <c r="F45" s="138"/>
      <c r="G45" s="353"/>
      <c r="H45" s="425"/>
      <c r="I45" s="338"/>
      <c r="J45" s="338"/>
      <c r="K45" s="338"/>
    </row>
    <row r="46" spans="1:12" ht="19.5" customHeight="1">
      <c r="A46" s="115">
        <v>750</v>
      </c>
      <c r="B46" s="325"/>
      <c r="C46" s="325"/>
      <c r="D46" s="326" t="s">
        <v>51</v>
      </c>
      <c r="E46" s="328">
        <f>SUM(E47+E53+E60)</f>
        <v>287686</v>
      </c>
      <c r="F46" s="328">
        <f>SUM(F47+F53+F60)</f>
        <v>270661.66</v>
      </c>
      <c r="G46" s="350">
        <f>F46/E46</f>
        <v>0.9408231891715272</v>
      </c>
      <c r="H46" s="434">
        <f>SUM(H47+H53+H60)</f>
        <v>5373.4</v>
      </c>
      <c r="I46" s="337"/>
      <c r="J46" s="337"/>
      <c r="K46" s="337"/>
      <c r="L46" s="64"/>
    </row>
    <row r="47" spans="1:11" ht="19.5" customHeight="1">
      <c r="A47" s="107"/>
      <c r="B47" s="46">
        <v>75011</v>
      </c>
      <c r="C47" s="108"/>
      <c r="D47" s="47" t="s">
        <v>52</v>
      </c>
      <c r="E47" s="145">
        <f>SUM(E48:E52)</f>
        <v>173297</v>
      </c>
      <c r="F47" s="145">
        <f>SUM(F48:F52)</f>
        <v>179017.28</v>
      </c>
      <c r="G47" s="345">
        <f>F47/E47</f>
        <v>1.0330085344812663</v>
      </c>
      <c r="H47" s="417">
        <f>SUM(H48:H52)</f>
        <v>0</v>
      </c>
      <c r="I47" s="337"/>
      <c r="J47" s="337"/>
      <c r="K47" s="337"/>
    </row>
    <row r="48" spans="1:11" ht="19.5" customHeight="1">
      <c r="A48" s="38"/>
      <c r="B48" s="52"/>
      <c r="C48" s="52">
        <v>2010</v>
      </c>
      <c r="D48" s="54" t="s">
        <v>53</v>
      </c>
      <c r="E48" s="141">
        <v>169647</v>
      </c>
      <c r="F48" s="141">
        <v>169647</v>
      </c>
      <c r="G48" s="342">
        <f>F48/E48</f>
        <v>1</v>
      </c>
      <c r="H48" s="423"/>
      <c r="I48" s="337"/>
      <c r="J48" s="337"/>
      <c r="K48" s="337"/>
    </row>
    <row r="49" spans="1:11" ht="19.5" customHeight="1">
      <c r="A49" s="51"/>
      <c r="B49" s="26"/>
      <c r="C49" s="26"/>
      <c r="D49" s="54" t="s">
        <v>54</v>
      </c>
      <c r="E49" s="142"/>
      <c r="F49" s="142"/>
      <c r="G49" s="352"/>
      <c r="H49" s="427"/>
      <c r="I49" s="338"/>
      <c r="J49" s="338"/>
      <c r="K49" s="338"/>
    </row>
    <row r="50" spans="1:11" ht="19.5" customHeight="1">
      <c r="A50" s="51"/>
      <c r="B50" s="39"/>
      <c r="C50" s="52"/>
      <c r="D50" s="54" t="s">
        <v>55</v>
      </c>
      <c r="E50" s="148"/>
      <c r="F50" s="148"/>
      <c r="G50" s="343"/>
      <c r="H50" s="420"/>
      <c r="I50" s="338"/>
      <c r="J50" s="338"/>
      <c r="K50" s="338"/>
    </row>
    <row r="51" spans="1:11" ht="19.5" customHeight="1">
      <c r="A51" s="51"/>
      <c r="B51" s="39"/>
      <c r="C51" s="52">
        <v>2360</v>
      </c>
      <c r="D51" s="27" t="s">
        <v>56</v>
      </c>
      <c r="E51" s="141">
        <v>3650</v>
      </c>
      <c r="F51" s="148">
        <v>9370.28</v>
      </c>
      <c r="G51" s="342">
        <f>F51/E51</f>
        <v>2.5672</v>
      </c>
      <c r="H51" s="423"/>
      <c r="I51" s="337"/>
      <c r="J51" s="337"/>
      <c r="K51" s="337"/>
    </row>
    <row r="52" spans="1:11" ht="19.5" customHeight="1" thickBot="1">
      <c r="A52" s="97"/>
      <c r="B52" s="98"/>
      <c r="C52" s="98"/>
      <c r="D52" s="99" t="s">
        <v>57</v>
      </c>
      <c r="E52" s="170"/>
      <c r="F52" s="435"/>
      <c r="G52" s="354"/>
      <c r="H52" s="436"/>
      <c r="I52" s="338"/>
      <c r="J52" s="338"/>
      <c r="K52" s="338"/>
    </row>
    <row r="53" spans="1:11" ht="19.5" customHeight="1">
      <c r="A53" s="65"/>
      <c r="B53" s="66">
        <v>75023</v>
      </c>
      <c r="C53" s="437"/>
      <c r="D53" s="438" t="s">
        <v>58</v>
      </c>
      <c r="E53" s="439">
        <f>SUM(E54:E59)</f>
        <v>104389</v>
      </c>
      <c r="F53" s="440">
        <f>SUM(F54:F59)</f>
        <v>82546.01999999999</v>
      </c>
      <c r="G53" s="347">
        <f aca="true" t="shared" si="0" ref="G53:G58">F53/E53</f>
        <v>0.7907540066482099</v>
      </c>
      <c r="H53" s="441">
        <f>SUM(H54:H59)</f>
        <v>5373.4</v>
      </c>
      <c r="I53" s="337"/>
      <c r="J53" s="337"/>
      <c r="K53" s="337"/>
    </row>
    <row r="54" spans="1:11" ht="19.5" customHeight="1">
      <c r="A54" s="51"/>
      <c r="B54" s="26"/>
      <c r="C54" s="53" t="s">
        <v>30</v>
      </c>
      <c r="D54" s="54" t="s">
        <v>31</v>
      </c>
      <c r="E54" s="142">
        <v>12000</v>
      </c>
      <c r="F54" s="148">
        <v>6314</v>
      </c>
      <c r="G54" s="342">
        <f t="shared" si="0"/>
        <v>0.5261666666666667</v>
      </c>
      <c r="H54" s="423"/>
      <c r="I54" s="337"/>
      <c r="J54" s="337"/>
      <c r="K54" s="337"/>
    </row>
    <row r="55" spans="1:11" s="528" customFormat="1" ht="19.5" customHeight="1">
      <c r="A55" s="368"/>
      <c r="B55" s="369"/>
      <c r="C55" s="370" t="s">
        <v>59</v>
      </c>
      <c r="D55" s="407" t="s">
        <v>199</v>
      </c>
      <c r="E55" s="395">
        <v>7500</v>
      </c>
      <c r="F55" s="377">
        <v>9760.9</v>
      </c>
      <c r="G55" s="391">
        <f t="shared" si="0"/>
        <v>1.3014533333333334</v>
      </c>
      <c r="H55" s="432">
        <v>5373.4</v>
      </c>
      <c r="I55" s="525"/>
      <c r="J55" s="525"/>
      <c r="K55" s="525"/>
    </row>
    <row r="56" spans="1:11" ht="19.5" customHeight="1">
      <c r="A56" s="51"/>
      <c r="B56" s="52"/>
      <c r="C56" s="53" t="s">
        <v>44</v>
      </c>
      <c r="D56" s="54" t="s">
        <v>15</v>
      </c>
      <c r="E56" s="148">
        <v>3800</v>
      </c>
      <c r="F56" s="148">
        <v>55161.33</v>
      </c>
      <c r="G56" s="350">
        <f t="shared" si="0"/>
        <v>14.51613947368421</v>
      </c>
      <c r="H56" s="423"/>
      <c r="I56" s="337"/>
      <c r="J56" s="337"/>
      <c r="K56" s="337"/>
    </row>
    <row r="57" spans="1:11" ht="19.5" customHeight="1">
      <c r="A57" s="51"/>
      <c r="B57" s="26"/>
      <c r="C57" s="109" t="s">
        <v>60</v>
      </c>
      <c r="D57" s="54" t="s">
        <v>61</v>
      </c>
      <c r="E57" s="148">
        <v>45000</v>
      </c>
      <c r="F57" s="155">
        <v>11309.79</v>
      </c>
      <c r="G57" s="342">
        <f t="shared" si="0"/>
        <v>0.2513286666666667</v>
      </c>
      <c r="H57" s="423"/>
      <c r="I57" s="337"/>
      <c r="J57" s="337"/>
      <c r="K57" s="337"/>
    </row>
    <row r="58" spans="1:11" s="73" customFormat="1" ht="19.5" customHeight="1">
      <c r="A58" s="69"/>
      <c r="B58" s="104"/>
      <c r="C58" s="71">
        <v>2710</v>
      </c>
      <c r="D58" s="72" t="s">
        <v>62</v>
      </c>
      <c r="E58" s="155">
        <v>36089</v>
      </c>
      <c r="F58" s="155">
        <v>0</v>
      </c>
      <c r="G58" s="342">
        <f t="shared" si="0"/>
        <v>0</v>
      </c>
      <c r="H58" s="423"/>
      <c r="I58" s="337"/>
      <c r="J58" s="337"/>
      <c r="K58" s="337"/>
    </row>
    <row r="59" spans="1:11" s="73" customFormat="1" ht="19.5" customHeight="1">
      <c r="A59" s="442"/>
      <c r="B59" s="80"/>
      <c r="C59" s="332"/>
      <c r="D59" s="81" t="s">
        <v>63</v>
      </c>
      <c r="E59" s="175"/>
      <c r="F59" s="160"/>
      <c r="G59" s="361"/>
      <c r="H59" s="443"/>
      <c r="I59" s="339"/>
      <c r="J59" s="339"/>
      <c r="K59" s="339"/>
    </row>
    <row r="60" spans="1:11" s="73" customFormat="1" ht="19.5" customHeight="1">
      <c r="A60" s="444"/>
      <c r="B60" s="74">
        <v>75075</v>
      </c>
      <c r="C60" s="330"/>
      <c r="D60" s="331" t="s">
        <v>64</v>
      </c>
      <c r="E60" s="329">
        <f>SUM(E61:E62)</f>
        <v>10000</v>
      </c>
      <c r="F60" s="156">
        <f>SUM(F61:F62)</f>
        <v>9098.36</v>
      </c>
      <c r="G60" s="341">
        <f>F60/E60</f>
        <v>0.9098360000000001</v>
      </c>
      <c r="H60" s="445">
        <f>SUM(H61:H62)</f>
        <v>0</v>
      </c>
      <c r="I60" s="337"/>
      <c r="J60" s="337"/>
      <c r="K60" s="337"/>
    </row>
    <row r="61" spans="1:11" s="73" customFormat="1" ht="19.5" customHeight="1">
      <c r="A61" s="103"/>
      <c r="B61" s="104"/>
      <c r="C61" s="70" t="s">
        <v>65</v>
      </c>
      <c r="D61" s="72" t="s">
        <v>66</v>
      </c>
      <c r="E61" s="155">
        <v>0</v>
      </c>
      <c r="F61" s="158">
        <v>4098.36</v>
      </c>
      <c r="G61" s="350"/>
      <c r="H61" s="423"/>
      <c r="I61" s="337"/>
      <c r="J61" s="337"/>
      <c r="K61" s="337"/>
    </row>
    <row r="62" spans="1:11" s="73" customFormat="1" ht="19.5" customHeight="1">
      <c r="A62" s="78"/>
      <c r="B62" s="80"/>
      <c r="C62" s="79" t="s">
        <v>67</v>
      </c>
      <c r="D62" s="327" t="s">
        <v>68</v>
      </c>
      <c r="E62" s="175">
        <v>10000</v>
      </c>
      <c r="F62" s="160">
        <v>5000</v>
      </c>
      <c r="G62" s="349">
        <f>F62/E62</f>
        <v>0.5</v>
      </c>
      <c r="H62" s="428"/>
      <c r="I62" s="337"/>
      <c r="J62" s="337"/>
      <c r="K62" s="337"/>
    </row>
    <row r="63" spans="1:11" ht="19.5" customHeight="1">
      <c r="A63" s="82">
        <v>751</v>
      </c>
      <c r="B63" s="32"/>
      <c r="C63" s="32"/>
      <c r="D63" s="33" t="s">
        <v>69</v>
      </c>
      <c r="E63" s="162">
        <f>SUM(E64+E68)</f>
        <v>41793</v>
      </c>
      <c r="F63" s="162">
        <f>SUM(F64+F68)</f>
        <v>41658</v>
      </c>
      <c r="G63" s="350">
        <f>F63/E63</f>
        <v>0.9967697939846386</v>
      </c>
      <c r="H63" s="422">
        <f>SUM(H64+H68)</f>
        <v>0</v>
      </c>
      <c r="I63" s="337"/>
      <c r="J63" s="337"/>
      <c r="K63" s="337"/>
    </row>
    <row r="64" spans="1:11" ht="19.5" customHeight="1">
      <c r="A64" s="45"/>
      <c r="B64" s="46">
        <v>75101</v>
      </c>
      <c r="C64" s="46"/>
      <c r="D64" s="47" t="s">
        <v>70</v>
      </c>
      <c r="E64" s="145">
        <f>SUM(E65:E67)</f>
        <v>3868</v>
      </c>
      <c r="F64" s="137">
        <f>SUM(F65:F67)</f>
        <v>3868</v>
      </c>
      <c r="G64" s="351">
        <f>F64/E64</f>
        <v>1</v>
      </c>
      <c r="H64" s="417">
        <f>SUM(H65:H67)</f>
        <v>0</v>
      </c>
      <c r="I64" s="337"/>
      <c r="J64" s="337"/>
      <c r="K64" s="337"/>
    </row>
    <row r="65" spans="1:11" ht="19.5" customHeight="1">
      <c r="A65" s="51"/>
      <c r="B65" s="52"/>
      <c r="C65" s="52">
        <v>2010</v>
      </c>
      <c r="D65" s="54" t="s">
        <v>71</v>
      </c>
      <c r="E65" s="148">
        <v>3868</v>
      </c>
      <c r="F65" s="135">
        <v>3868</v>
      </c>
      <c r="G65" s="350">
        <f>F65/E65</f>
        <v>1</v>
      </c>
      <c r="H65" s="423"/>
      <c r="I65" s="337"/>
      <c r="J65" s="337"/>
      <c r="K65" s="337"/>
    </row>
    <row r="66" spans="1:11" ht="19.5" customHeight="1">
      <c r="A66" s="51"/>
      <c r="B66" s="52"/>
      <c r="C66" s="52"/>
      <c r="D66" s="54" t="s">
        <v>54</v>
      </c>
      <c r="E66" s="148"/>
      <c r="F66" s="135"/>
      <c r="G66" s="343"/>
      <c r="H66" s="424"/>
      <c r="I66" s="338"/>
      <c r="J66" s="338"/>
      <c r="K66" s="338"/>
    </row>
    <row r="67" spans="1:11" ht="19.5" customHeight="1">
      <c r="A67" s="58"/>
      <c r="B67" s="59"/>
      <c r="C67" s="59"/>
      <c r="D67" s="61" t="s">
        <v>55</v>
      </c>
      <c r="E67" s="151"/>
      <c r="F67" s="152"/>
      <c r="G67" s="352"/>
      <c r="H67" s="425"/>
      <c r="I67" s="338"/>
      <c r="J67" s="338"/>
      <c r="K67" s="338"/>
    </row>
    <row r="68" spans="1:11" ht="19.5" customHeight="1">
      <c r="A68" s="48"/>
      <c r="B68" s="49">
        <v>75108</v>
      </c>
      <c r="C68" s="49"/>
      <c r="D68" s="50" t="s">
        <v>72</v>
      </c>
      <c r="E68" s="146">
        <f>SUM(E69:E71)</f>
        <v>37925</v>
      </c>
      <c r="F68" s="147">
        <f>SUM(F69:F71)</f>
        <v>37790</v>
      </c>
      <c r="G68" s="345">
        <f>F68/E68</f>
        <v>0.9964403427818062</v>
      </c>
      <c r="H68" s="417">
        <f>SUM(H69:H71)</f>
        <v>0</v>
      </c>
      <c r="I68" s="337"/>
      <c r="J68" s="337"/>
      <c r="K68" s="337"/>
    </row>
    <row r="69" spans="1:11" ht="19.5" customHeight="1">
      <c r="A69" s="51"/>
      <c r="B69" s="52"/>
      <c r="C69" s="52">
        <v>2010</v>
      </c>
      <c r="D69" s="54" t="s">
        <v>71</v>
      </c>
      <c r="E69" s="148">
        <v>37925</v>
      </c>
      <c r="F69" s="135">
        <v>37790</v>
      </c>
      <c r="G69" s="342">
        <f>F69/E69</f>
        <v>0.9964403427818062</v>
      </c>
      <c r="H69" s="423"/>
      <c r="I69" s="337"/>
      <c r="J69" s="337"/>
      <c r="K69" s="337"/>
    </row>
    <row r="70" spans="1:11" ht="19.5" customHeight="1">
      <c r="A70" s="51"/>
      <c r="B70" s="52"/>
      <c r="C70" s="52"/>
      <c r="D70" s="54" t="s">
        <v>54</v>
      </c>
      <c r="E70" s="148"/>
      <c r="F70" s="135"/>
      <c r="G70" s="352"/>
      <c r="H70" s="424"/>
      <c r="I70" s="338"/>
      <c r="J70" s="338"/>
      <c r="K70" s="338"/>
    </row>
    <row r="71" spans="1:11" ht="19.5" customHeight="1">
      <c r="A71" s="83"/>
      <c r="B71" s="84"/>
      <c r="C71" s="84"/>
      <c r="D71" s="85" t="s">
        <v>55</v>
      </c>
      <c r="E71" s="163"/>
      <c r="F71" s="138"/>
      <c r="G71" s="353"/>
      <c r="H71" s="425"/>
      <c r="I71" s="338"/>
      <c r="J71" s="338"/>
      <c r="K71" s="338"/>
    </row>
    <row r="72" spans="1:11" ht="19.5" customHeight="1">
      <c r="A72" s="42">
        <v>752</v>
      </c>
      <c r="B72" s="43"/>
      <c r="C72" s="43"/>
      <c r="D72" s="44" t="s">
        <v>73</v>
      </c>
      <c r="E72" s="144">
        <f>SUM(E73)</f>
        <v>1000</v>
      </c>
      <c r="F72" s="144">
        <f>SUM(F73)</f>
        <v>1000</v>
      </c>
      <c r="G72" s="350">
        <f>F72/E72</f>
        <v>1</v>
      </c>
      <c r="H72" s="426">
        <f>SUM(H73)</f>
        <v>0</v>
      </c>
      <c r="I72" s="337"/>
      <c r="J72" s="337"/>
      <c r="K72" s="337"/>
    </row>
    <row r="73" spans="1:11" ht="19.5" customHeight="1">
      <c r="A73" s="45"/>
      <c r="B73" s="46">
        <v>75212</v>
      </c>
      <c r="C73" s="46"/>
      <c r="D73" s="47" t="s">
        <v>74</v>
      </c>
      <c r="E73" s="145">
        <f>SUM(E74:E76)</f>
        <v>1000</v>
      </c>
      <c r="F73" s="137">
        <f>SUM(F74:F76)</f>
        <v>1000</v>
      </c>
      <c r="G73" s="345">
        <f>F73/E73</f>
        <v>1</v>
      </c>
      <c r="H73" s="417">
        <f>SUM(H74:H76)</f>
        <v>0</v>
      </c>
      <c r="I73" s="337"/>
      <c r="J73" s="337"/>
      <c r="K73" s="337"/>
    </row>
    <row r="74" spans="1:11" ht="19.5" customHeight="1">
      <c r="A74" s="48"/>
      <c r="B74" s="49"/>
      <c r="C74" s="49">
        <v>2010</v>
      </c>
      <c r="D74" s="50" t="s">
        <v>53</v>
      </c>
      <c r="E74" s="148">
        <v>1000</v>
      </c>
      <c r="F74" s="164">
        <v>1000</v>
      </c>
      <c r="G74" s="342">
        <f>F74/E74</f>
        <v>1</v>
      </c>
      <c r="H74" s="423"/>
      <c r="I74" s="337"/>
      <c r="J74" s="337"/>
      <c r="K74" s="337"/>
    </row>
    <row r="75" spans="1:11" ht="19.5" customHeight="1">
      <c r="A75" s="51"/>
      <c r="B75" s="52"/>
      <c r="C75" s="52"/>
      <c r="D75" s="54" t="s">
        <v>54</v>
      </c>
      <c r="E75" s="148"/>
      <c r="F75" s="135"/>
      <c r="G75" s="343"/>
      <c r="H75" s="424"/>
      <c r="I75" s="338"/>
      <c r="J75" s="338"/>
      <c r="K75" s="338"/>
    </row>
    <row r="76" spans="1:11" ht="19.5" customHeight="1">
      <c r="A76" s="34"/>
      <c r="B76" s="36"/>
      <c r="C76" s="36"/>
      <c r="D76" s="37" t="s">
        <v>55</v>
      </c>
      <c r="E76" s="140"/>
      <c r="F76" s="141"/>
      <c r="G76" s="346"/>
      <c r="H76" s="425"/>
      <c r="I76" s="338"/>
      <c r="J76" s="338"/>
      <c r="K76" s="338"/>
    </row>
    <row r="77" spans="1:11" ht="24" customHeight="1">
      <c r="A77" s="42">
        <v>754</v>
      </c>
      <c r="B77" s="43"/>
      <c r="C77" s="43"/>
      <c r="D77" s="44" t="s">
        <v>75</v>
      </c>
      <c r="E77" s="144">
        <f>SUM(E78+E82+E86)</f>
        <v>28700</v>
      </c>
      <c r="F77" s="144">
        <f>SUM(F78+F82+F86)</f>
        <v>60315.26</v>
      </c>
      <c r="G77" s="350">
        <f>F77/E77</f>
        <v>2.1015770034843206</v>
      </c>
      <c r="H77" s="426">
        <f>SUM(H78+H82+H86)</f>
        <v>22728.83</v>
      </c>
      <c r="I77" s="337"/>
      <c r="J77" s="337"/>
      <c r="K77" s="337"/>
    </row>
    <row r="78" spans="1:11" ht="23.25" customHeight="1">
      <c r="A78" s="86"/>
      <c r="B78" s="46">
        <v>75412</v>
      </c>
      <c r="C78" s="46"/>
      <c r="D78" s="47" t="s">
        <v>76</v>
      </c>
      <c r="E78" s="145">
        <f>SUM(E79)</f>
        <v>10000</v>
      </c>
      <c r="F78" s="137">
        <f>SUM(F79)</f>
        <v>10000</v>
      </c>
      <c r="G78" s="351">
        <f>F78/E78</f>
        <v>1</v>
      </c>
      <c r="H78" s="417">
        <f>SUM(H79)</f>
        <v>0</v>
      </c>
      <c r="I78" s="337"/>
      <c r="J78" s="337"/>
      <c r="K78" s="337"/>
    </row>
    <row r="79" spans="1:11" ht="26.25" customHeight="1">
      <c r="A79" s="87"/>
      <c r="B79" s="49"/>
      <c r="C79" s="49">
        <v>2700</v>
      </c>
      <c r="D79" s="50" t="s">
        <v>77</v>
      </c>
      <c r="E79" s="146">
        <v>10000</v>
      </c>
      <c r="F79" s="147">
        <v>10000</v>
      </c>
      <c r="G79" s="342">
        <f>F79/E79</f>
        <v>1</v>
      </c>
      <c r="H79" s="423"/>
      <c r="I79" s="337"/>
      <c r="J79" s="337"/>
      <c r="K79" s="337"/>
    </row>
    <row r="80" spans="1:11" ht="23.25" customHeight="1">
      <c r="A80" s="87"/>
      <c r="B80" s="49"/>
      <c r="C80" s="49"/>
      <c r="D80" s="50" t="s">
        <v>78</v>
      </c>
      <c r="E80" s="146"/>
      <c r="F80" s="147"/>
      <c r="G80" s="352"/>
      <c r="H80" s="424"/>
      <c r="I80" s="338"/>
      <c r="J80" s="338"/>
      <c r="K80" s="338"/>
    </row>
    <row r="81" spans="1:11" ht="24.75" customHeight="1">
      <c r="A81" s="82"/>
      <c r="B81" s="84"/>
      <c r="C81" s="84"/>
      <c r="D81" s="85" t="s">
        <v>79</v>
      </c>
      <c r="E81" s="163"/>
      <c r="F81" s="138"/>
      <c r="G81" s="353"/>
      <c r="H81" s="425"/>
      <c r="I81" s="338"/>
      <c r="J81" s="338"/>
      <c r="K81" s="338"/>
    </row>
    <row r="82" spans="1:11" ht="17.25" customHeight="1">
      <c r="A82" s="88"/>
      <c r="B82" s="56">
        <v>75414</v>
      </c>
      <c r="C82" s="56"/>
      <c r="D82" s="57" t="s">
        <v>80</v>
      </c>
      <c r="E82" s="149">
        <f>SUM(E83)</f>
        <v>700</v>
      </c>
      <c r="F82" s="150">
        <f>SUM(F83)</f>
        <v>700</v>
      </c>
      <c r="G82" s="345">
        <f>F82/E82</f>
        <v>1</v>
      </c>
      <c r="H82" s="446">
        <f>SUM(H83)</f>
        <v>0</v>
      </c>
      <c r="I82" s="337"/>
      <c r="J82" s="337"/>
      <c r="K82" s="337"/>
    </row>
    <row r="83" spans="1:11" ht="19.5" customHeight="1">
      <c r="A83" s="38"/>
      <c r="B83" s="39"/>
      <c r="C83" s="39">
        <v>2010</v>
      </c>
      <c r="D83" s="41" t="s">
        <v>53</v>
      </c>
      <c r="E83" s="142">
        <v>700</v>
      </c>
      <c r="F83" s="143">
        <v>700</v>
      </c>
      <c r="G83" s="342">
        <f>F83/E83</f>
        <v>1</v>
      </c>
      <c r="H83" s="419"/>
      <c r="I83" s="337"/>
      <c r="J83" s="337"/>
      <c r="K83" s="337"/>
    </row>
    <row r="84" spans="1:11" ht="19.5" customHeight="1">
      <c r="A84" s="38"/>
      <c r="B84" s="39"/>
      <c r="C84" s="39"/>
      <c r="D84" s="41" t="s">
        <v>54</v>
      </c>
      <c r="E84" s="142"/>
      <c r="F84" s="143"/>
      <c r="G84" s="352"/>
      <c r="H84" s="420"/>
      <c r="I84" s="338"/>
      <c r="J84" s="338"/>
      <c r="K84" s="338"/>
    </row>
    <row r="85" spans="1:11" ht="19.5" customHeight="1">
      <c r="A85" s="58"/>
      <c r="B85" s="59"/>
      <c r="C85" s="59"/>
      <c r="D85" s="61" t="s">
        <v>55</v>
      </c>
      <c r="E85" s="151"/>
      <c r="F85" s="152"/>
      <c r="G85" s="353"/>
      <c r="H85" s="447"/>
      <c r="I85" s="338"/>
      <c r="J85" s="338"/>
      <c r="K85" s="338"/>
    </row>
    <row r="86" spans="1:11" ht="16.5" customHeight="1">
      <c r="A86" s="45"/>
      <c r="B86" s="46">
        <v>75416</v>
      </c>
      <c r="C86" s="46"/>
      <c r="D86" s="47" t="s">
        <v>81</v>
      </c>
      <c r="E86" s="145">
        <f>SUM(E87)</f>
        <v>18000</v>
      </c>
      <c r="F86" s="137">
        <f>SUM(F87)</f>
        <v>49615.26</v>
      </c>
      <c r="G86" s="345">
        <f>F86/E86</f>
        <v>2.7564033333333335</v>
      </c>
      <c r="H86" s="417">
        <f>SUM(H87)</f>
        <v>22728.83</v>
      </c>
      <c r="I86" s="337"/>
      <c r="J86" s="337"/>
      <c r="K86" s="337"/>
    </row>
    <row r="87" spans="1:11" ht="19.5" customHeight="1">
      <c r="A87" s="83"/>
      <c r="B87" s="84"/>
      <c r="C87" s="89" t="s">
        <v>82</v>
      </c>
      <c r="D87" s="85" t="s">
        <v>83</v>
      </c>
      <c r="E87" s="163">
        <v>18000</v>
      </c>
      <c r="F87" s="138">
        <v>49615.26</v>
      </c>
      <c r="G87" s="350">
        <f>F87/E87</f>
        <v>2.7564033333333335</v>
      </c>
      <c r="H87" s="425">
        <v>22728.83</v>
      </c>
      <c r="I87" s="337"/>
      <c r="J87" s="337"/>
      <c r="K87" s="337"/>
    </row>
    <row r="88" spans="1:11" ht="19.5" customHeight="1">
      <c r="A88" s="88">
        <v>756</v>
      </c>
      <c r="B88" s="90"/>
      <c r="C88" s="90"/>
      <c r="D88" s="182" t="s">
        <v>84</v>
      </c>
      <c r="E88" s="165">
        <f>SUM(E91+E95+E105+E117+E123+E125)</f>
        <v>20434630</v>
      </c>
      <c r="F88" s="165">
        <f>SUM(F91+F95+F105+F117+F123+F125)</f>
        <v>22527382.950000003</v>
      </c>
      <c r="G88" s="351">
        <f>F88/E88</f>
        <v>1.102412079396593</v>
      </c>
      <c r="H88" s="448">
        <f>SUM(H91+H95+H105+H117+H123+H125)</f>
        <v>1997004.7800000003</v>
      </c>
      <c r="I88" s="337"/>
      <c r="J88" s="337"/>
      <c r="K88" s="337"/>
    </row>
    <row r="89" spans="1:11" ht="18.75" customHeight="1">
      <c r="A89" s="92"/>
      <c r="B89" s="93"/>
      <c r="C89" s="93"/>
      <c r="D89" s="183" t="s">
        <v>85</v>
      </c>
      <c r="E89" s="166"/>
      <c r="F89" s="167"/>
      <c r="G89" s="342"/>
      <c r="H89" s="423"/>
      <c r="I89" s="337"/>
      <c r="J89" s="337"/>
      <c r="K89" s="337"/>
    </row>
    <row r="90" spans="1:11" ht="21.75" customHeight="1">
      <c r="A90" s="94"/>
      <c r="B90" s="95"/>
      <c r="C90" s="95"/>
      <c r="D90" s="184" t="s">
        <v>86</v>
      </c>
      <c r="E90" s="168"/>
      <c r="F90" s="169"/>
      <c r="G90" s="350"/>
      <c r="H90" s="428"/>
      <c r="I90" s="337"/>
      <c r="J90" s="337"/>
      <c r="K90" s="337"/>
    </row>
    <row r="91" spans="1:11" ht="19.5" customHeight="1">
      <c r="A91" s="45"/>
      <c r="B91" s="46">
        <v>75601</v>
      </c>
      <c r="C91" s="46"/>
      <c r="D91" s="47" t="s">
        <v>87</v>
      </c>
      <c r="E91" s="145">
        <f>SUM(E92:E94)</f>
        <v>33700</v>
      </c>
      <c r="F91" s="137">
        <f>SUM(F92:F94)</f>
        <v>43525.670000000006</v>
      </c>
      <c r="G91" s="351">
        <f>F91/E91</f>
        <v>1.2915629080118696</v>
      </c>
      <c r="H91" s="417">
        <f>SUM(H92:H94)</f>
        <v>68870.77</v>
      </c>
      <c r="I91" s="337"/>
      <c r="J91" s="337"/>
      <c r="K91" s="337"/>
    </row>
    <row r="92" spans="1:11" ht="19.5" customHeight="1">
      <c r="A92" s="48"/>
      <c r="B92" s="49"/>
      <c r="C92" s="96" t="s">
        <v>88</v>
      </c>
      <c r="D92" s="50" t="s">
        <v>89</v>
      </c>
      <c r="E92" s="146">
        <v>31700</v>
      </c>
      <c r="F92" s="147">
        <v>38906.3</v>
      </c>
      <c r="G92" s="350">
        <f>F92/E92</f>
        <v>1.2273280757097793</v>
      </c>
      <c r="H92" s="424">
        <v>68870.77</v>
      </c>
      <c r="I92" s="337"/>
      <c r="J92" s="337"/>
      <c r="K92" s="337"/>
    </row>
    <row r="93" spans="1:11" ht="19.5" customHeight="1">
      <c r="A93" s="51"/>
      <c r="B93" s="52"/>
      <c r="C93" s="52"/>
      <c r="D93" s="54" t="s">
        <v>90</v>
      </c>
      <c r="E93" s="148"/>
      <c r="F93" s="135"/>
      <c r="G93" s="348"/>
      <c r="H93" s="424"/>
      <c r="I93" s="338"/>
      <c r="J93" s="338"/>
      <c r="K93" s="338"/>
    </row>
    <row r="94" spans="1:11" ht="19.5" customHeight="1">
      <c r="A94" s="83"/>
      <c r="B94" s="84"/>
      <c r="C94" s="89" t="s">
        <v>91</v>
      </c>
      <c r="D94" s="85" t="s">
        <v>92</v>
      </c>
      <c r="E94" s="163">
        <v>2000</v>
      </c>
      <c r="F94" s="138">
        <v>4619.37</v>
      </c>
      <c r="G94" s="349">
        <f>F94/E94</f>
        <v>2.309685</v>
      </c>
      <c r="H94" s="428"/>
      <c r="I94" s="337"/>
      <c r="J94" s="337"/>
      <c r="K94" s="337"/>
    </row>
    <row r="95" spans="1:11" ht="19.5" customHeight="1">
      <c r="A95" s="55"/>
      <c r="B95" s="56">
        <v>75615</v>
      </c>
      <c r="C95" s="56"/>
      <c r="D95" s="57" t="s">
        <v>93</v>
      </c>
      <c r="E95" s="149">
        <f>SUM(E96:E104)</f>
        <v>5114000</v>
      </c>
      <c r="F95" s="157">
        <f>SUM(F96:F104)</f>
        <v>5475971.23</v>
      </c>
      <c r="G95" s="324">
        <f>F95/E95</f>
        <v>1.0707804517012125</v>
      </c>
      <c r="H95" s="449">
        <f>SUM(H96:H104)</f>
        <v>1146510.6300000004</v>
      </c>
      <c r="I95" s="337"/>
      <c r="J95" s="337"/>
      <c r="K95" s="337"/>
    </row>
    <row r="96" spans="1:11" ht="19.5" customHeight="1" thickBot="1">
      <c r="A96" s="97"/>
      <c r="B96" s="98"/>
      <c r="C96" s="98"/>
      <c r="D96" s="99" t="s">
        <v>94</v>
      </c>
      <c r="E96" s="170"/>
      <c r="F96" s="171"/>
      <c r="G96" s="354"/>
      <c r="H96" s="436"/>
      <c r="I96" s="338"/>
      <c r="J96" s="338"/>
      <c r="K96" s="338"/>
    </row>
    <row r="97" spans="1:11" ht="19.5" customHeight="1">
      <c r="A97" s="100"/>
      <c r="B97" s="101"/>
      <c r="C97" s="101"/>
      <c r="D97" s="102" t="s">
        <v>95</v>
      </c>
      <c r="E97" s="172"/>
      <c r="F97" s="173"/>
      <c r="G97" s="355"/>
      <c r="H97" s="450"/>
      <c r="I97" s="338"/>
      <c r="J97" s="338"/>
      <c r="K97" s="338"/>
    </row>
    <row r="98" spans="1:11" ht="19.5" customHeight="1">
      <c r="A98" s="38"/>
      <c r="B98" s="39"/>
      <c r="C98" s="40" t="s">
        <v>96</v>
      </c>
      <c r="D98" s="41" t="s">
        <v>97</v>
      </c>
      <c r="E98" s="142">
        <v>4440000</v>
      </c>
      <c r="F98" s="143">
        <v>4595406.25</v>
      </c>
      <c r="G98" s="342">
        <f aca="true" t="shared" si="1" ref="G98:G105">F98/E98</f>
        <v>1.0350014076576577</v>
      </c>
      <c r="H98" s="424">
        <v>1079819.07</v>
      </c>
      <c r="I98" s="337"/>
      <c r="J98" s="337"/>
      <c r="K98" s="337"/>
    </row>
    <row r="99" spans="1:11" ht="19.5" customHeight="1">
      <c r="A99" s="38"/>
      <c r="B99" s="39"/>
      <c r="C99" s="40" t="s">
        <v>98</v>
      </c>
      <c r="D99" s="41" t="s">
        <v>99</v>
      </c>
      <c r="E99" s="142">
        <v>274000</v>
      </c>
      <c r="F99" s="143">
        <v>292446.2</v>
      </c>
      <c r="G99" s="342">
        <f t="shared" si="1"/>
        <v>1.067321897810219</v>
      </c>
      <c r="H99" s="427">
        <v>36297.35</v>
      </c>
      <c r="I99" s="337"/>
      <c r="J99" s="337"/>
      <c r="K99" s="337"/>
    </row>
    <row r="100" spans="1:11" ht="19.5" customHeight="1">
      <c r="A100" s="38"/>
      <c r="B100" s="39"/>
      <c r="C100" s="40" t="s">
        <v>100</v>
      </c>
      <c r="D100" s="41" t="s">
        <v>101</v>
      </c>
      <c r="E100" s="142">
        <v>13000</v>
      </c>
      <c r="F100" s="143">
        <v>13593</v>
      </c>
      <c r="G100" s="342">
        <f t="shared" si="1"/>
        <v>1.0456153846153846</v>
      </c>
      <c r="H100" s="424">
        <v>164.6</v>
      </c>
      <c r="I100" s="337"/>
      <c r="J100" s="337"/>
      <c r="K100" s="337"/>
    </row>
    <row r="101" spans="1:11" ht="19.5" customHeight="1">
      <c r="A101" s="38"/>
      <c r="B101" s="39"/>
      <c r="C101" s="40" t="s">
        <v>102</v>
      </c>
      <c r="D101" s="41" t="s">
        <v>103</v>
      </c>
      <c r="E101" s="142">
        <v>220000</v>
      </c>
      <c r="F101" s="143">
        <v>273193.34</v>
      </c>
      <c r="G101" s="350">
        <f t="shared" si="1"/>
        <v>1.2417879090909092</v>
      </c>
      <c r="H101" s="427">
        <v>30229.61</v>
      </c>
      <c r="I101" s="337"/>
      <c r="J101" s="337"/>
      <c r="K101" s="337"/>
    </row>
    <row r="102" spans="1:11" ht="19.5" customHeight="1">
      <c r="A102" s="38"/>
      <c r="B102" s="39"/>
      <c r="C102" s="40" t="s">
        <v>104</v>
      </c>
      <c r="D102" s="41" t="s">
        <v>105</v>
      </c>
      <c r="E102" s="142">
        <v>10000</v>
      </c>
      <c r="F102" s="143">
        <v>71356.4</v>
      </c>
      <c r="G102" s="342">
        <f t="shared" si="1"/>
        <v>7.1356399999999995</v>
      </c>
      <c r="H102" s="423"/>
      <c r="I102" s="337"/>
      <c r="J102" s="337"/>
      <c r="K102" s="337"/>
    </row>
    <row r="103" spans="1:11" ht="19.5" customHeight="1">
      <c r="A103" s="38"/>
      <c r="B103" s="39"/>
      <c r="C103" s="40" t="s">
        <v>91</v>
      </c>
      <c r="D103" s="41" t="s">
        <v>92</v>
      </c>
      <c r="E103" s="142">
        <v>60000</v>
      </c>
      <c r="F103" s="159">
        <v>141754.04</v>
      </c>
      <c r="G103" s="342">
        <f t="shared" si="1"/>
        <v>2.3625673333333337</v>
      </c>
      <c r="H103" s="423"/>
      <c r="I103" s="337"/>
      <c r="J103" s="337"/>
      <c r="K103" s="337"/>
    </row>
    <row r="104" spans="1:11" ht="19.5" customHeight="1">
      <c r="A104" s="58"/>
      <c r="B104" s="59"/>
      <c r="C104" s="59">
        <v>2680</v>
      </c>
      <c r="D104" s="181" t="s">
        <v>106</v>
      </c>
      <c r="E104" s="151">
        <v>97000</v>
      </c>
      <c r="F104" s="152">
        <v>88222</v>
      </c>
      <c r="G104" s="350">
        <f t="shared" si="1"/>
        <v>0.9095051546391753</v>
      </c>
      <c r="H104" s="428"/>
      <c r="I104" s="337"/>
      <c r="J104" s="337"/>
      <c r="K104" s="337"/>
    </row>
    <row r="105" spans="1:11" ht="19.5" customHeight="1">
      <c r="A105" s="55"/>
      <c r="B105" s="56">
        <v>75616</v>
      </c>
      <c r="C105" s="56"/>
      <c r="D105" s="57" t="s">
        <v>107</v>
      </c>
      <c r="E105" s="149">
        <f>SUM(E106:E116)</f>
        <v>3720000</v>
      </c>
      <c r="F105" s="150">
        <f>SUM(F106:F116)</f>
        <v>4152399.4699999997</v>
      </c>
      <c r="G105" s="345">
        <f t="shared" si="1"/>
        <v>1.1162364166666665</v>
      </c>
      <c r="H105" s="417">
        <f>SUM(H106:H116)</f>
        <v>777893.49</v>
      </c>
      <c r="I105" s="337"/>
      <c r="J105" s="337"/>
      <c r="K105" s="337"/>
    </row>
    <row r="106" spans="1:11" ht="19.5" customHeight="1">
      <c r="A106" s="38"/>
      <c r="B106" s="39"/>
      <c r="C106" s="39"/>
      <c r="D106" s="41" t="s">
        <v>108</v>
      </c>
      <c r="E106" s="142"/>
      <c r="F106" s="143"/>
      <c r="G106" s="348"/>
      <c r="H106" s="427"/>
      <c r="I106" s="338"/>
      <c r="J106" s="338"/>
      <c r="K106" s="338"/>
    </row>
    <row r="107" spans="1:11" ht="19.5" customHeight="1">
      <c r="A107" s="38"/>
      <c r="B107" s="39"/>
      <c r="C107" s="39"/>
      <c r="D107" s="41" t="s">
        <v>109</v>
      </c>
      <c r="E107" s="142"/>
      <c r="F107" s="143"/>
      <c r="G107" s="348"/>
      <c r="H107" s="424"/>
      <c r="I107" s="338"/>
      <c r="J107" s="338"/>
      <c r="K107" s="338"/>
    </row>
    <row r="108" spans="1:11" ht="19.5" customHeight="1">
      <c r="A108" s="38"/>
      <c r="B108" s="39"/>
      <c r="C108" s="40" t="s">
        <v>96</v>
      </c>
      <c r="D108" s="41" t="s">
        <v>97</v>
      </c>
      <c r="E108" s="142">
        <v>1920000</v>
      </c>
      <c r="F108" s="159">
        <v>2039579.47</v>
      </c>
      <c r="G108" s="342">
        <f aca="true" t="shared" si="2" ref="G108:G122">F108/E108</f>
        <v>1.0622809739583332</v>
      </c>
      <c r="H108" s="451">
        <v>605834.24</v>
      </c>
      <c r="I108" s="337"/>
      <c r="J108" s="337"/>
      <c r="K108" s="337"/>
    </row>
    <row r="109" spans="1:11" ht="19.5" customHeight="1">
      <c r="A109" s="38"/>
      <c r="B109" s="39"/>
      <c r="C109" s="40" t="s">
        <v>98</v>
      </c>
      <c r="D109" s="41" t="s">
        <v>99</v>
      </c>
      <c r="E109" s="142">
        <v>767000</v>
      </c>
      <c r="F109" s="143">
        <v>891394.75</v>
      </c>
      <c r="G109" s="342">
        <f t="shared" si="2"/>
        <v>1.1621835071707953</v>
      </c>
      <c r="H109" s="427">
        <v>108312.23</v>
      </c>
      <c r="I109" s="337"/>
      <c r="J109" s="337"/>
      <c r="K109" s="337"/>
    </row>
    <row r="110" spans="1:11" ht="19.5" customHeight="1">
      <c r="A110" s="38"/>
      <c r="B110" s="39"/>
      <c r="C110" s="40" t="s">
        <v>100</v>
      </c>
      <c r="D110" s="41" t="s">
        <v>101</v>
      </c>
      <c r="E110" s="142">
        <v>1000</v>
      </c>
      <c r="F110" s="143">
        <v>1416.1</v>
      </c>
      <c r="G110" s="350">
        <f t="shared" si="2"/>
        <v>1.4161</v>
      </c>
      <c r="H110" s="420">
        <v>153</v>
      </c>
      <c r="I110" s="337"/>
      <c r="J110" s="337"/>
      <c r="K110" s="337"/>
    </row>
    <row r="111" spans="1:11" ht="19.5" customHeight="1">
      <c r="A111" s="38"/>
      <c r="B111" s="39"/>
      <c r="C111" s="40" t="s">
        <v>102</v>
      </c>
      <c r="D111" s="41" t="s">
        <v>103</v>
      </c>
      <c r="E111" s="142">
        <v>320000</v>
      </c>
      <c r="F111" s="143">
        <v>282507.98</v>
      </c>
      <c r="G111" s="344">
        <f t="shared" si="2"/>
        <v>0.8828374375</v>
      </c>
      <c r="H111" s="424">
        <v>58844.32</v>
      </c>
      <c r="I111" s="337"/>
      <c r="J111" s="337"/>
      <c r="K111" s="337"/>
    </row>
    <row r="112" spans="1:11" ht="19.5" customHeight="1">
      <c r="A112" s="38"/>
      <c r="B112" s="39"/>
      <c r="C112" s="40" t="s">
        <v>110</v>
      </c>
      <c r="D112" s="41" t="s">
        <v>111</v>
      </c>
      <c r="E112" s="142">
        <v>83000</v>
      </c>
      <c r="F112" s="159">
        <v>117205.54</v>
      </c>
      <c r="G112" s="344">
        <f t="shared" si="2"/>
        <v>1.412114939759036</v>
      </c>
      <c r="H112" s="424">
        <v>1444.67</v>
      </c>
      <c r="I112" s="337"/>
      <c r="J112" s="337"/>
      <c r="K112" s="337"/>
    </row>
    <row r="113" spans="1:11" ht="19.5" customHeight="1">
      <c r="A113" s="103"/>
      <c r="B113" s="104"/>
      <c r="C113" s="105" t="s">
        <v>112</v>
      </c>
      <c r="D113" s="106" t="s">
        <v>113</v>
      </c>
      <c r="E113" s="158">
        <v>8000</v>
      </c>
      <c r="F113" s="159">
        <v>6535.3</v>
      </c>
      <c r="G113" s="342">
        <f t="shared" si="2"/>
        <v>0.8169125</v>
      </c>
      <c r="H113" s="424">
        <v>400</v>
      </c>
      <c r="I113" s="337"/>
      <c r="J113" s="337"/>
      <c r="K113" s="337"/>
    </row>
    <row r="114" spans="1:11" ht="19.5" customHeight="1">
      <c r="A114" s="38"/>
      <c r="B114" s="39"/>
      <c r="C114" s="40" t="s">
        <v>114</v>
      </c>
      <c r="D114" s="41" t="s">
        <v>115</v>
      </c>
      <c r="E114" s="142">
        <v>220000</v>
      </c>
      <c r="F114" s="143">
        <v>217492</v>
      </c>
      <c r="G114" s="350">
        <f t="shared" si="2"/>
        <v>0.9886</v>
      </c>
      <c r="H114" s="427"/>
      <c r="I114" s="337"/>
      <c r="J114" s="337"/>
      <c r="K114" s="337"/>
    </row>
    <row r="115" spans="1:11" ht="19.5" customHeight="1">
      <c r="A115" s="38"/>
      <c r="B115" s="39"/>
      <c r="C115" s="40" t="s">
        <v>104</v>
      </c>
      <c r="D115" s="41" t="s">
        <v>105</v>
      </c>
      <c r="E115" s="142">
        <v>331000</v>
      </c>
      <c r="F115" s="143">
        <v>540130.13</v>
      </c>
      <c r="G115" s="342">
        <f t="shared" si="2"/>
        <v>1.631813081570997</v>
      </c>
      <c r="H115" s="424">
        <v>2905.03</v>
      </c>
      <c r="I115" s="337"/>
      <c r="J115" s="337"/>
      <c r="K115" s="337"/>
    </row>
    <row r="116" spans="1:11" ht="21.75" customHeight="1">
      <c r="A116" s="38"/>
      <c r="B116" s="39"/>
      <c r="C116" s="40" t="s">
        <v>91</v>
      </c>
      <c r="D116" s="41" t="s">
        <v>92</v>
      </c>
      <c r="E116" s="142">
        <v>70000</v>
      </c>
      <c r="F116" s="143">
        <v>56138.2</v>
      </c>
      <c r="G116" s="350">
        <f t="shared" si="2"/>
        <v>0.8019742857142856</v>
      </c>
      <c r="H116" s="428"/>
      <c r="I116" s="337"/>
      <c r="J116" s="337"/>
      <c r="K116" s="337"/>
    </row>
    <row r="117" spans="1:11" ht="18" customHeight="1">
      <c r="A117" s="107"/>
      <c r="B117" s="108">
        <v>75618</v>
      </c>
      <c r="C117" s="108"/>
      <c r="D117" s="47" t="s">
        <v>116</v>
      </c>
      <c r="E117" s="145">
        <f>SUM(E118:E122)</f>
        <v>1869000</v>
      </c>
      <c r="F117" s="137">
        <f>SUM(F118:F122)</f>
        <v>2137727.5199999996</v>
      </c>
      <c r="G117" s="345">
        <f t="shared" si="2"/>
        <v>1.1437814446227927</v>
      </c>
      <c r="H117" s="417">
        <f>SUM(H118:H122)</f>
        <v>3729.89</v>
      </c>
      <c r="I117" s="337"/>
      <c r="J117" s="337"/>
      <c r="K117" s="337"/>
    </row>
    <row r="118" spans="1:11" ht="19.5" customHeight="1">
      <c r="A118" s="38"/>
      <c r="B118" s="39"/>
      <c r="C118" s="40" t="s">
        <v>117</v>
      </c>
      <c r="D118" s="27" t="s">
        <v>118</v>
      </c>
      <c r="E118" s="148">
        <v>930000</v>
      </c>
      <c r="F118" s="135">
        <v>763774.34</v>
      </c>
      <c r="G118" s="344">
        <f t="shared" si="2"/>
        <v>0.8212627311827957</v>
      </c>
      <c r="H118" s="424">
        <v>3729.89</v>
      </c>
      <c r="I118" s="337"/>
      <c r="J118" s="337"/>
      <c r="K118" s="337"/>
    </row>
    <row r="119" spans="1:11" ht="19.5" customHeight="1">
      <c r="A119" s="38"/>
      <c r="B119" s="52"/>
      <c r="C119" s="40" t="s">
        <v>119</v>
      </c>
      <c r="D119" s="54" t="s">
        <v>120</v>
      </c>
      <c r="E119" s="141">
        <v>600000</v>
      </c>
      <c r="F119" s="135">
        <v>1018519</v>
      </c>
      <c r="G119" s="342">
        <f t="shared" si="2"/>
        <v>1.6975316666666667</v>
      </c>
      <c r="H119" s="423"/>
      <c r="I119" s="337"/>
      <c r="J119" s="337"/>
      <c r="K119" s="337"/>
    </row>
    <row r="120" spans="1:11" ht="19.5" customHeight="1">
      <c r="A120" s="51"/>
      <c r="B120" s="52"/>
      <c r="C120" s="53" t="s">
        <v>121</v>
      </c>
      <c r="D120" s="27" t="s">
        <v>122</v>
      </c>
      <c r="E120" s="142">
        <v>336000</v>
      </c>
      <c r="F120" s="135">
        <v>351387.97</v>
      </c>
      <c r="G120" s="350">
        <f t="shared" si="2"/>
        <v>1.0457975297619047</v>
      </c>
      <c r="H120" s="423"/>
      <c r="I120" s="337"/>
      <c r="J120" s="337"/>
      <c r="K120" s="337"/>
    </row>
    <row r="121" spans="1:11" ht="18.75" customHeight="1">
      <c r="A121" s="25"/>
      <c r="B121" s="52"/>
      <c r="C121" s="53" t="s">
        <v>123</v>
      </c>
      <c r="D121" s="41" t="s">
        <v>124</v>
      </c>
      <c r="E121" s="142">
        <v>2000</v>
      </c>
      <c r="F121" s="141">
        <v>0</v>
      </c>
      <c r="G121" s="344">
        <f t="shared" si="2"/>
        <v>0</v>
      </c>
      <c r="H121" s="452"/>
      <c r="I121" s="337"/>
      <c r="J121" s="337"/>
      <c r="K121" s="337"/>
    </row>
    <row r="122" spans="1:11" ht="18.75" customHeight="1">
      <c r="A122" s="38"/>
      <c r="B122" s="26"/>
      <c r="C122" s="109" t="s">
        <v>91</v>
      </c>
      <c r="D122" s="41" t="s">
        <v>92</v>
      </c>
      <c r="E122" s="142">
        <v>1000</v>
      </c>
      <c r="F122" s="143">
        <v>4046.21</v>
      </c>
      <c r="G122" s="344">
        <f t="shared" si="2"/>
        <v>4.04621</v>
      </c>
      <c r="H122" s="421"/>
      <c r="I122" s="337"/>
      <c r="J122" s="337"/>
      <c r="K122" s="337"/>
    </row>
    <row r="123" spans="1:11" ht="18.75" customHeight="1">
      <c r="A123" s="107"/>
      <c r="B123" s="108">
        <v>75619</v>
      </c>
      <c r="C123" s="110"/>
      <c r="D123" s="111" t="s">
        <v>125</v>
      </c>
      <c r="E123" s="150">
        <f>SUM(E124)</f>
        <v>0</v>
      </c>
      <c r="F123" s="150">
        <f>SUM(F124)</f>
        <v>90000</v>
      </c>
      <c r="G123" s="345"/>
      <c r="H123" s="417">
        <f>SUM(H124)</f>
        <v>0</v>
      </c>
      <c r="I123" s="337"/>
      <c r="J123" s="337"/>
      <c r="K123" s="337"/>
    </row>
    <row r="124" spans="1:11" s="528" customFormat="1" ht="18.75" customHeight="1">
      <c r="A124" s="362"/>
      <c r="B124" s="363"/>
      <c r="C124" s="363" t="s">
        <v>9</v>
      </c>
      <c r="D124" s="364" t="s">
        <v>10</v>
      </c>
      <c r="E124" s="365">
        <v>0</v>
      </c>
      <c r="F124" s="366">
        <v>90000</v>
      </c>
      <c r="G124" s="367"/>
      <c r="H124" s="453"/>
      <c r="I124" s="530"/>
      <c r="J124" s="530"/>
      <c r="K124" s="530"/>
    </row>
    <row r="125" spans="1:11" ht="22.5" customHeight="1">
      <c r="A125" s="83"/>
      <c r="B125" s="84">
        <v>75621</v>
      </c>
      <c r="C125" s="84"/>
      <c r="D125" s="85" t="s">
        <v>126</v>
      </c>
      <c r="E125" s="163">
        <f>SUM(E126:E127)</f>
        <v>9697930</v>
      </c>
      <c r="F125" s="163">
        <f>SUM(F126:F127)</f>
        <v>10627759.06</v>
      </c>
      <c r="G125" s="350">
        <f aca="true" t="shared" si="3" ref="G125:G133">F125/E125</f>
        <v>1.095879126782726</v>
      </c>
      <c r="H125" s="454">
        <f>SUM(H126:H127)</f>
        <v>0</v>
      </c>
      <c r="I125" s="337"/>
      <c r="J125" s="337"/>
      <c r="K125" s="337"/>
    </row>
    <row r="126" spans="1:11" ht="19.5" customHeight="1">
      <c r="A126" s="34"/>
      <c r="B126" s="36"/>
      <c r="C126" s="35" t="s">
        <v>127</v>
      </c>
      <c r="D126" s="37" t="s">
        <v>128</v>
      </c>
      <c r="E126" s="140">
        <v>9057930</v>
      </c>
      <c r="F126" s="141">
        <v>9793273</v>
      </c>
      <c r="G126" s="345">
        <f t="shared" si="3"/>
        <v>1.0811822347931592</v>
      </c>
      <c r="H126" s="455"/>
      <c r="I126" s="337"/>
      <c r="J126" s="337"/>
      <c r="K126" s="337"/>
    </row>
    <row r="127" spans="1:11" ht="22.5" customHeight="1">
      <c r="A127" s="58"/>
      <c r="B127" s="59"/>
      <c r="C127" s="60" t="s">
        <v>129</v>
      </c>
      <c r="D127" s="61" t="s">
        <v>130</v>
      </c>
      <c r="E127" s="151">
        <v>640000</v>
      </c>
      <c r="F127" s="152">
        <v>834486.06</v>
      </c>
      <c r="G127" s="349">
        <f t="shared" si="3"/>
        <v>1.3038844687500002</v>
      </c>
      <c r="H127" s="428"/>
      <c r="I127" s="337"/>
      <c r="J127" s="337"/>
      <c r="K127" s="337"/>
    </row>
    <row r="128" spans="1:11" ht="19.5" customHeight="1">
      <c r="A128" s="42">
        <v>758</v>
      </c>
      <c r="B128" s="43"/>
      <c r="C128" s="43"/>
      <c r="D128" s="44" t="s">
        <v>131</v>
      </c>
      <c r="E128" s="144">
        <f>SUM(E129+E131)</f>
        <v>8987019</v>
      </c>
      <c r="F128" s="144">
        <f>SUM(F129+F131)</f>
        <v>8987019</v>
      </c>
      <c r="G128" s="350">
        <f t="shared" si="3"/>
        <v>1</v>
      </c>
      <c r="H128" s="426">
        <f>SUM(H129+H131)</f>
        <v>0</v>
      </c>
      <c r="I128" s="337"/>
      <c r="J128" s="337"/>
      <c r="K128" s="337"/>
    </row>
    <row r="129" spans="1:11" ht="19.5" customHeight="1">
      <c r="A129" s="34"/>
      <c r="B129" s="36">
        <v>75801</v>
      </c>
      <c r="C129" s="36"/>
      <c r="D129" s="37" t="s">
        <v>132</v>
      </c>
      <c r="E129" s="140">
        <f>SUM(E130)</f>
        <v>8575300</v>
      </c>
      <c r="F129" s="141">
        <f>SUM(F130)</f>
        <v>8575300</v>
      </c>
      <c r="G129" s="345">
        <f t="shared" si="3"/>
        <v>1</v>
      </c>
      <c r="H129" s="417">
        <f>SUM(H130)</f>
        <v>0</v>
      </c>
      <c r="I129" s="337"/>
      <c r="J129" s="337"/>
      <c r="K129" s="337"/>
    </row>
    <row r="130" spans="1:11" ht="19.5" customHeight="1">
      <c r="A130" s="51"/>
      <c r="B130" s="52"/>
      <c r="C130" s="52">
        <v>2920</v>
      </c>
      <c r="D130" s="54" t="s">
        <v>133</v>
      </c>
      <c r="E130" s="148">
        <v>8575300</v>
      </c>
      <c r="F130" s="135">
        <v>8575300</v>
      </c>
      <c r="G130" s="342">
        <f t="shared" si="3"/>
        <v>1</v>
      </c>
      <c r="H130" s="452"/>
      <c r="I130" s="337"/>
      <c r="J130" s="337"/>
      <c r="K130" s="337"/>
    </row>
    <row r="131" spans="1:11" ht="19.5" customHeight="1">
      <c r="A131" s="51"/>
      <c r="B131" s="52">
        <v>75831</v>
      </c>
      <c r="C131" s="52"/>
      <c r="D131" s="54" t="s">
        <v>134</v>
      </c>
      <c r="E131" s="148">
        <f>SUM(E132)</f>
        <v>411719</v>
      </c>
      <c r="F131" s="135">
        <f>SUM(F132)</f>
        <v>411719</v>
      </c>
      <c r="G131" s="350">
        <f t="shared" si="3"/>
        <v>1</v>
      </c>
      <c r="H131" s="456">
        <f>SUM(H132)</f>
        <v>0</v>
      </c>
      <c r="I131" s="337"/>
      <c r="J131" s="337"/>
      <c r="K131" s="337"/>
    </row>
    <row r="132" spans="1:11" ht="19.5" customHeight="1">
      <c r="A132" s="83"/>
      <c r="B132" s="84"/>
      <c r="C132" s="84">
        <v>2920</v>
      </c>
      <c r="D132" s="85" t="s">
        <v>133</v>
      </c>
      <c r="E132" s="163">
        <v>411719</v>
      </c>
      <c r="F132" s="138">
        <v>411719</v>
      </c>
      <c r="G132" s="349">
        <f t="shared" si="3"/>
        <v>1</v>
      </c>
      <c r="H132" s="428"/>
      <c r="I132" s="337"/>
      <c r="J132" s="337"/>
      <c r="K132" s="337"/>
    </row>
    <row r="133" spans="1:11" ht="19.5" customHeight="1">
      <c r="A133" s="42">
        <v>801</v>
      </c>
      <c r="B133" s="43"/>
      <c r="C133" s="43"/>
      <c r="D133" s="44" t="s">
        <v>135</v>
      </c>
      <c r="E133" s="144">
        <f>SUM(E134+E149+E153+E162+E164)</f>
        <v>602760</v>
      </c>
      <c r="F133" s="144">
        <f>SUM(F134+F149+F153+F162+F164)</f>
        <v>601840.86</v>
      </c>
      <c r="G133" s="350">
        <f t="shared" si="3"/>
        <v>0.9984751144734222</v>
      </c>
      <c r="H133" s="426">
        <f>SUM(H134+H149+H153+H162+H164)</f>
        <v>0</v>
      </c>
      <c r="I133" s="337"/>
      <c r="J133" s="337"/>
      <c r="K133" s="337"/>
    </row>
    <row r="134" spans="1:11" ht="19.5" customHeight="1">
      <c r="A134" s="45"/>
      <c r="B134" s="46">
        <v>80101</v>
      </c>
      <c r="C134" s="46"/>
      <c r="D134" s="47" t="s">
        <v>136</v>
      </c>
      <c r="E134" s="145">
        <f>SUM(E135:E148)</f>
        <v>185751</v>
      </c>
      <c r="F134" s="137">
        <f>SUM(F135:F148)</f>
        <v>193732.12</v>
      </c>
      <c r="G134" s="351"/>
      <c r="H134" s="417">
        <f>SUM(H135:H148)</f>
        <v>0</v>
      </c>
      <c r="I134" s="337"/>
      <c r="J134" s="337"/>
      <c r="K134" s="337"/>
    </row>
    <row r="135" spans="1:11" ht="19.5" customHeight="1">
      <c r="A135" s="51"/>
      <c r="B135" s="52"/>
      <c r="C135" s="53" t="s">
        <v>20</v>
      </c>
      <c r="D135" s="54" t="s">
        <v>198</v>
      </c>
      <c r="E135" s="148">
        <v>0</v>
      </c>
      <c r="F135" s="135">
        <v>3581.16</v>
      </c>
      <c r="G135" s="342"/>
      <c r="H135" s="452"/>
      <c r="I135" s="337"/>
      <c r="J135" s="337"/>
      <c r="K135" s="337"/>
    </row>
    <row r="136" spans="1:11" ht="19.5" customHeight="1">
      <c r="A136" s="51"/>
      <c r="B136" s="52"/>
      <c r="C136" s="52"/>
      <c r="D136" s="54" t="s">
        <v>138</v>
      </c>
      <c r="E136" s="148"/>
      <c r="F136" s="135"/>
      <c r="G136" s="343"/>
      <c r="H136" s="420"/>
      <c r="I136" s="338"/>
      <c r="J136" s="338"/>
      <c r="K136" s="338"/>
    </row>
    <row r="137" spans="1:11" ht="19.5" customHeight="1">
      <c r="A137" s="51"/>
      <c r="B137" s="52"/>
      <c r="C137" s="52"/>
      <c r="D137" s="54" t="s">
        <v>139</v>
      </c>
      <c r="E137" s="148"/>
      <c r="F137" s="135"/>
      <c r="G137" s="352"/>
      <c r="H137" s="420"/>
      <c r="I137" s="338"/>
      <c r="J137" s="338"/>
      <c r="K137" s="338"/>
    </row>
    <row r="138" spans="1:11" ht="19.5" customHeight="1">
      <c r="A138" s="51"/>
      <c r="B138" s="52"/>
      <c r="C138" s="52"/>
      <c r="D138" s="54" t="s">
        <v>140</v>
      </c>
      <c r="E138" s="148"/>
      <c r="F138" s="135"/>
      <c r="G138" s="348"/>
      <c r="H138" s="424"/>
      <c r="I138" s="338"/>
      <c r="J138" s="338"/>
      <c r="K138" s="338"/>
    </row>
    <row r="139" spans="1:11" s="528" customFormat="1" ht="19.5" customHeight="1">
      <c r="A139" s="368"/>
      <c r="B139" s="369"/>
      <c r="C139" s="370" t="s">
        <v>141</v>
      </c>
      <c r="D139" s="371" t="s">
        <v>10</v>
      </c>
      <c r="E139" s="372">
        <v>0</v>
      </c>
      <c r="F139" s="373">
        <v>9149.28</v>
      </c>
      <c r="G139" s="374"/>
      <c r="H139" s="431"/>
      <c r="I139" s="525"/>
      <c r="J139" s="525"/>
      <c r="K139" s="525"/>
    </row>
    <row r="140" spans="1:11" ht="19.5" customHeight="1">
      <c r="A140" s="34"/>
      <c r="B140" s="36"/>
      <c r="C140" s="35" t="s">
        <v>44</v>
      </c>
      <c r="D140" s="37" t="s">
        <v>15</v>
      </c>
      <c r="E140" s="140">
        <v>14806</v>
      </c>
      <c r="F140" s="141">
        <v>21071.49</v>
      </c>
      <c r="G140" s="349">
        <f>F140/E140</f>
        <v>1.4231723625557207</v>
      </c>
      <c r="H140" s="423"/>
      <c r="I140" s="337"/>
      <c r="J140" s="337"/>
      <c r="K140" s="337"/>
    </row>
    <row r="141" spans="1:11" ht="19.5" customHeight="1">
      <c r="A141" s="38"/>
      <c r="B141" s="39"/>
      <c r="C141" s="39">
        <v>2030</v>
      </c>
      <c r="D141" s="41" t="s">
        <v>45</v>
      </c>
      <c r="E141" s="142">
        <v>23549</v>
      </c>
      <c r="F141" s="143">
        <v>19705.18</v>
      </c>
      <c r="G141" s="350">
        <f>F141/E141</f>
        <v>0.836773536031254</v>
      </c>
      <c r="H141" s="452"/>
      <c r="I141" s="337"/>
      <c r="J141" s="337"/>
      <c r="K141" s="337"/>
    </row>
    <row r="142" spans="1:11" ht="19.5" customHeight="1">
      <c r="A142" s="51"/>
      <c r="B142" s="52"/>
      <c r="C142" s="52"/>
      <c r="D142" s="54" t="s">
        <v>142</v>
      </c>
      <c r="E142" s="148"/>
      <c r="F142" s="135"/>
      <c r="G142" s="343"/>
      <c r="H142" s="424"/>
      <c r="I142" s="338"/>
      <c r="J142" s="338"/>
      <c r="K142" s="338"/>
    </row>
    <row r="143" spans="1:11" ht="19.5" customHeight="1">
      <c r="A143" s="51"/>
      <c r="B143" s="52"/>
      <c r="C143" s="52">
        <v>2338</v>
      </c>
      <c r="D143" s="54" t="s">
        <v>143</v>
      </c>
      <c r="E143" s="148">
        <v>110533</v>
      </c>
      <c r="F143" s="135">
        <v>105154.94</v>
      </c>
      <c r="G143" s="342">
        <f>F143/E143</f>
        <v>0.9513443044158758</v>
      </c>
      <c r="H143" s="423"/>
      <c r="I143" s="337"/>
      <c r="J143" s="337"/>
      <c r="K143" s="337"/>
    </row>
    <row r="144" spans="1:11" ht="19.5" customHeight="1">
      <c r="A144" s="51"/>
      <c r="B144" s="52"/>
      <c r="C144" s="52"/>
      <c r="D144" s="54" t="s">
        <v>144</v>
      </c>
      <c r="E144" s="148"/>
      <c r="F144" s="135"/>
      <c r="G144" s="343"/>
      <c r="H144" s="424"/>
      <c r="I144" s="338"/>
      <c r="J144" s="338"/>
      <c r="K144" s="338"/>
    </row>
    <row r="145" spans="1:11" ht="19.5" customHeight="1" thickBot="1">
      <c r="A145" s="97"/>
      <c r="B145" s="98"/>
      <c r="C145" s="98"/>
      <c r="D145" s="99" t="s">
        <v>145</v>
      </c>
      <c r="E145" s="170"/>
      <c r="F145" s="171"/>
      <c r="G145" s="354"/>
      <c r="H145" s="425"/>
      <c r="I145" s="338"/>
      <c r="J145" s="338"/>
      <c r="K145" s="338"/>
    </row>
    <row r="146" spans="1:11" ht="19.5" customHeight="1">
      <c r="A146" s="65"/>
      <c r="B146" s="66"/>
      <c r="C146" s="66">
        <v>2339</v>
      </c>
      <c r="D146" s="67" t="s">
        <v>143</v>
      </c>
      <c r="E146" s="153">
        <v>36863</v>
      </c>
      <c r="F146" s="153">
        <v>35070.07</v>
      </c>
      <c r="G146" s="356">
        <f>F146/E146</f>
        <v>0.9513623416433823</v>
      </c>
      <c r="H146" s="455"/>
      <c r="I146" s="337"/>
      <c r="J146" s="337"/>
      <c r="K146" s="337"/>
    </row>
    <row r="147" spans="1:11" ht="19.5" customHeight="1">
      <c r="A147" s="51"/>
      <c r="B147" s="52"/>
      <c r="C147" s="52"/>
      <c r="D147" s="54" t="s">
        <v>144</v>
      </c>
      <c r="E147" s="148"/>
      <c r="F147" s="148"/>
      <c r="G147" s="343"/>
      <c r="H147" s="424"/>
      <c r="I147" s="338"/>
      <c r="J147" s="338"/>
      <c r="K147" s="338"/>
    </row>
    <row r="148" spans="1:11" ht="19.5" customHeight="1">
      <c r="A148" s="58"/>
      <c r="B148" s="59"/>
      <c r="C148" s="59"/>
      <c r="D148" s="61" t="s">
        <v>145</v>
      </c>
      <c r="E148" s="151"/>
      <c r="F148" s="151"/>
      <c r="G148" s="348"/>
      <c r="H148" s="425"/>
      <c r="I148" s="338"/>
      <c r="J148" s="338"/>
      <c r="K148" s="338"/>
    </row>
    <row r="149" spans="1:11" ht="19.5" customHeight="1">
      <c r="A149" s="48"/>
      <c r="B149" s="49">
        <v>80104</v>
      </c>
      <c r="C149" s="112"/>
      <c r="D149" s="50" t="s">
        <v>146</v>
      </c>
      <c r="E149" s="174">
        <f>SUM(E150:E152)</f>
        <v>306900</v>
      </c>
      <c r="F149" s="147">
        <f>SUM(F150:F152)</f>
        <v>304266.36</v>
      </c>
      <c r="G149" s="345">
        <f>F149/E149</f>
        <v>0.9914185728250244</v>
      </c>
      <c r="H149" s="457">
        <f>SUM(H150:H152)</f>
        <v>0</v>
      </c>
      <c r="I149" s="337"/>
      <c r="J149" s="337"/>
      <c r="K149" s="337"/>
    </row>
    <row r="150" spans="1:11" ht="19.5" customHeight="1">
      <c r="A150" s="51"/>
      <c r="B150" s="52"/>
      <c r="C150" s="53" t="s">
        <v>30</v>
      </c>
      <c r="D150" s="54" t="s">
        <v>31</v>
      </c>
      <c r="E150" s="148">
        <v>296850</v>
      </c>
      <c r="F150" s="135">
        <v>291795</v>
      </c>
      <c r="G150" s="342">
        <f>F150/E150</f>
        <v>0.9829711975745326</v>
      </c>
      <c r="H150" s="423"/>
      <c r="I150" s="337"/>
      <c r="J150" s="337"/>
      <c r="K150" s="337"/>
    </row>
    <row r="151" spans="1:11" s="528" customFormat="1" ht="19.5" customHeight="1">
      <c r="A151" s="375"/>
      <c r="B151" s="376"/>
      <c r="C151" s="369" t="s">
        <v>9</v>
      </c>
      <c r="D151" s="371" t="s">
        <v>10</v>
      </c>
      <c r="E151" s="372">
        <v>0</v>
      </c>
      <c r="F151" s="377">
        <v>53</v>
      </c>
      <c r="G151" s="378"/>
      <c r="H151" s="458"/>
      <c r="I151" s="530"/>
      <c r="J151" s="530"/>
      <c r="K151" s="530"/>
    </row>
    <row r="152" spans="1:11" ht="19.5" customHeight="1">
      <c r="A152" s="34"/>
      <c r="B152" s="36"/>
      <c r="C152" s="89" t="s">
        <v>44</v>
      </c>
      <c r="D152" s="37" t="s">
        <v>15</v>
      </c>
      <c r="E152" s="140">
        <v>10050</v>
      </c>
      <c r="F152" s="151">
        <v>12418.36</v>
      </c>
      <c r="G152" s="349">
        <f>F152/E152</f>
        <v>1.235657711442786</v>
      </c>
      <c r="H152" s="421"/>
      <c r="I152" s="337"/>
      <c r="J152" s="337"/>
      <c r="K152" s="337"/>
    </row>
    <row r="153" spans="1:11" ht="19.5" customHeight="1">
      <c r="A153" s="45"/>
      <c r="B153" s="56">
        <v>80110</v>
      </c>
      <c r="C153" s="113"/>
      <c r="D153" s="47" t="s">
        <v>147</v>
      </c>
      <c r="E153" s="145">
        <f>SUM(E154:E161)</f>
        <v>58154</v>
      </c>
      <c r="F153" s="145">
        <f>SUM(F154:F161)</f>
        <v>56704.380000000005</v>
      </c>
      <c r="G153" s="345">
        <f>F153/E153</f>
        <v>0.9750727379028099</v>
      </c>
      <c r="H153" s="417">
        <f>SUM(H154:H161)</f>
        <v>0</v>
      </c>
      <c r="I153" s="337"/>
      <c r="J153" s="337"/>
      <c r="K153" s="337"/>
    </row>
    <row r="154" spans="1:11" ht="19.5" customHeight="1">
      <c r="A154" s="25"/>
      <c r="B154" s="39"/>
      <c r="C154" s="53" t="s">
        <v>44</v>
      </c>
      <c r="D154" s="27" t="s">
        <v>15</v>
      </c>
      <c r="E154" s="141">
        <v>7000</v>
      </c>
      <c r="F154" s="141">
        <v>12190.21</v>
      </c>
      <c r="G154" s="344">
        <f>F154/E154</f>
        <v>1.7414585714285713</v>
      </c>
      <c r="H154" s="423"/>
      <c r="I154" s="337"/>
      <c r="J154" s="337"/>
      <c r="K154" s="337"/>
    </row>
    <row r="155" spans="1:11" ht="19.5" customHeight="1">
      <c r="A155" s="38"/>
      <c r="B155" s="52"/>
      <c r="C155" s="114" t="s">
        <v>60</v>
      </c>
      <c r="D155" s="41" t="s">
        <v>148</v>
      </c>
      <c r="E155" s="148">
        <v>50000</v>
      </c>
      <c r="F155" s="135">
        <v>40149.62</v>
      </c>
      <c r="G155" s="344">
        <f>F155/E155</f>
        <v>0.8029924</v>
      </c>
      <c r="H155" s="423"/>
      <c r="I155" s="337"/>
      <c r="J155" s="337"/>
      <c r="K155" s="337"/>
    </row>
    <row r="156" spans="1:11" ht="19.5" customHeight="1">
      <c r="A156" s="38"/>
      <c r="B156" s="36"/>
      <c r="C156" s="68">
        <v>2700</v>
      </c>
      <c r="D156" s="41" t="s">
        <v>77</v>
      </c>
      <c r="E156" s="148">
        <v>1154</v>
      </c>
      <c r="F156" s="135">
        <v>1151.14</v>
      </c>
      <c r="G156" s="342">
        <f>F156/E156</f>
        <v>0.997521663778163</v>
      </c>
      <c r="H156" s="423"/>
      <c r="I156" s="337"/>
      <c r="J156" s="337"/>
      <c r="K156" s="337"/>
    </row>
    <row r="157" spans="1:11" ht="19.5" customHeight="1" thickBot="1">
      <c r="A157" s="97"/>
      <c r="B157" s="98"/>
      <c r="C157" s="459"/>
      <c r="D157" s="99" t="s">
        <v>78</v>
      </c>
      <c r="E157" s="170"/>
      <c r="F157" s="435"/>
      <c r="G157" s="460"/>
      <c r="H157" s="436"/>
      <c r="I157" s="338"/>
      <c r="J157" s="338"/>
      <c r="K157" s="338"/>
    </row>
    <row r="158" spans="1:11" ht="19.5" customHeight="1">
      <c r="A158" s="100"/>
      <c r="B158" s="101"/>
      <c r="C158" s="461"/>
      <c r="D158" s="438" t="s">
        <v>79</v>
      </c>
      <c r="E158" s="173"/>
      <c r="F158" s="462"/>
      <c r="G158" s="463"/>
      <c r="H158" s="464"/>
      <c r="I158" s="338"/>
      <c r="J158" s="338"/>
      <c r="K158" s="338"/>
    </row>
    <row r="159" spans="1:11" ht="19.5" customHeight="1">
      <c r="A159" s="38"/>
      <c r="B159" s="52"/>
      <c r="C159" s="53">
        <v>2707</v>
      </c>
      <c r="D159" s="41" t="s">
        <v>77</v>
      </c>
      <c r="E159" s="142">
        <v>0</v>
      </c>
      <c r="F159" s="135">
        <v>3213.41</v>
      </c>
      <c r="G159" s="350"/>
      <c r="H159" s="452"/>
      <c r="I159" s="337"/>
      <c r="J159" s="337"/>
      <c r="K159" s="337"/>
    </row>
    <row r="160" spans="1:11" ht="19.5" customHeight="1">
      <c r="A160" s="38"/>
      <c r="B160" s="52"/>
      <c r="C160" s="68"/>
      <c r="D160" s="41" t="s">
        <v>78</v>
      </c>
      <c r="E160" s="148"/>
      <c r="F160" s="141"/>
      <c r="G160" s="343"/>
      <c r="H160" s="420"/>
      <c r="I160" s="338"/>
      <c r="J160" s="338"/>
      <c r="K160" s="338"/>
    </row>
    <row r="161" spans="1:11" ht="19.5" customHeight="1">
      <c r="A161" s="58"/>
      <c r="B161" s="84"/>
      <c r="C161" s="60"/>
      <c r="D161" s="61" t="s">
        <v>79</v>
      </c>
      <c r="E161" s="138"/>
      <c r="F161" s="152"/>
      <c r="G161" s="352"/>
      <c r="H161" s="447"/>
      <c r="I161" s="338"/>
      <c r="J161" s="338"/>
      <c r="K161" s="338"/>
    </row>
    <row r="162" spans="1:11" ht="19.5" customHeight="1">
      <c r="A162" s="48"/>
      <c r="B162" s="49">
        <v>80113</v>
      </c>
      <c r="C162" s="46"/>
      <c r="D162" s="50" t="s">
        <v>149</v>
      </c>
      <c r="E162" s="146">
        <f>SUM(E163)</f>
        <v>7000</v>
      </c>
      <c r="F162" s="147">
        <f>SUM(F163)</f>
        <v>2183</v>
      </c>
      <c r="G162" s="351">
        <f>F162/E162</f>
        <v>0.31185714285714283</v>
      </c>
      <c r="H162" s="457">
        <f>SUM(H163)</f>
        <v>0</v>
      </c>
      <c r="I162" s="337"/>
      <c r="J162" s="337"/>
      <c r="K162" s="337"/>
    </row>
    <row r="163" spans="1:11" ht="28.5" customHeight="1">
      <c r="A163" s="58"/>
      <c r="B163" s="59"/>
      <c r="C163" s="60" t="s">
        <v>150</v>
      </c>
      <c r="D163" s="61" t="s">
        <v>66</v>
      </c>
      <c r="E163" s="151">
        <v>7000</v>
      </c>
      <c r="F163" s="152">
        <v>2183</v>
      </c>
      <c r="G163" s="350">
        <f>F163/E163</f>
        <v>0.31185714285714283</v>
      </c>
      <c r="H163" s="428"/>
      <c r="I163" s="337"/>
      <c r="J163" s="337"/>
      <c r="K163" s="337"/>
    </row>
    <row r="164" spans="1:11" ht="24" customHeight="1">
      <c r="A164" s="55"/>
      <c r="B164" s="56">
        <v>80195</v>
      </c>
      <c r="C164" s="56"/>
      <c r="D164" s="57" t="s">
        <v>8</v>
      </c>
      <c r="E164" s="149">
        <f>SUM(E165)</f>
        <v>44955</v>
      </c>
      <c r="F164" s="150">
        <f>SUM(F165)</f>
        <v>44955</v>
      </c>
      <c r="G164" s="345">
        <f>F164/E164</f>
        <v>1</v>
      </c>
      <c r="H164" s="446">
        <f>SUM(H165)</f>
        <v>0</v>
      </c>
      <c r="I164" s="337"/>
      <c r="J164" s="337"/>
      <c r="K164" s="337"/>
    </row>
    <row r="165" spans="1:11" ht="19.5" customHeight="1">
      <c r="A165" s="51"/>
      <c r="B165" s="52"/>
      <c r="C165" s="52">
        <v>2030</v>
      </c>
      <c r="D165" s="54" t="s">
        <v>45</v>
      </c>
      <c r="E165" s="148">
        <v>44955</v>
      </c>
      <c r="F165" s="135">
        <v>44955</v>
      </c>
      <c r="G165" s="342">
        <f>F165/E165</f>
        <v>1</v>
      </c>
      <c r="H165" s="419"/>
      <c r="I165" s="337"/>
      <c r="J165" s="337"/>
      <c r="K165" s="337"/>
    </row>
    <row r="166" spans="1:11" ht="19.5" customHeight="1">
      <c r="A166" s="83"/>
      <c r="B166" s="84"/>
      <c r="C166" s="84"/>
      <c r="D166" s="85" t="s">
        <v>142</v>
      </c>
      <c r="E166" s="163"/>
      <c r="F166" s="138"/>
      <c r="G166" s="346"/>
      <c r="H166" s="447"/>
      <c r="I166" s="338"/>
      <c r="J166" s="338"/>
      <c r="K166" s="338"/>
    </row>
    <row r="167" spans="1:11" ht="19.5" customHeight="1">
      <c r="A167" s="88">
        <v>852</v>
      </c>
      <c r="B167" s="90"/>
      <c r="C167" s="90"/>
      <c r="D167" s="91" t="s">
        <v>151</v>
      </c>
      <c r="E167" s="165">
        <f>SUM(E168+E170+E176+E182+E189+E194+E201+E205)</f>
        <v>6712700</v>
      </c>
      <c r="F167" s="165">
        <f>SUM(F168+F170+F176+F182+F189+F194+F201+F205)</f>
        <v>6731312.97</v>
      </c>
      <c r="G167" s="342">
        <f>F167/E167</f>
        <v>1.0027727993206905</v>
      </c>
      <c r="H167" s="465">
        <f>SUM(H168+H170+H176+H182+H189+H194+H201+H205)</f>
        <v>0</v>
      </c>
      <c r="I167" s="337"/>
      <c r="J167" s="337"/>
      <c r="K167" s="337"/>
    </row>
    <row r="168" spans="1:11" ht="19.5" customHeight="1">
      <c r="A168" s="45"/>
      <c r="B168" s="108">
        <v>85202</v>
      </c>
      <c r="C168" s="108"/>
      <c r="D168" s="47" t="s">
        <v>152</v>
      </c>
      <c r="E168" s="145">
        <f>SUM(E169)</f>
        <v>0</v>
      </c>
      <c r="F168" s="137">
        <f>SUM(F169)</f>
        <v>518.78</v>
      </c>
      <c r="G168" s="351"/>
      <c r="H168" s="417">
        <f>SUM(H169)</f>
        <v>0</v>
      </c>
      <c r="I168" s="337"/>
      <c r="J168" s="337"/>
      <c r="K168" s="337"/>
    </row>
    <row r="169" spans="1:11" ht="19.5" customHeight="1">
      <c r="A169" s="28"/>
      <c r="B169" s="59"/>
      <c r="C169" s="59" t="s">
        <v>153</v>
      </c>
      <c r="D169" s="30" t="s">
        <v>61</v>
      </c>
      <c r="E169" s="138">
        <v>0</v>
      </c>
      <c r="F169" s="175">
        <v>518.78</v>
      </c>
      <c r="G169" s="350"/>
      <c r="H169" s="428"/>
      <c r="I169" s="337"/>
      <c r="J169" s="337"/>
      <c r="K169" s="337"/>
    </row>
    <row r="170" spans="1:11" ht="19.5" customHeight="1">
      <c r="A170" s="34"/>
      <c r="B170" s="36">
        <v>85212</v>
      </c>
      <c r="C170" s="36"/>
      <c r="D170" s="37" t="s">
        <v>154</v>
      </c>
      <c r="E170" s="140">
        <f>SUM(E171:E175)</f>
        <v>5400000</v>
      </c>
      <c r="F170" s="141">
        <f>SUM(F171:F175)</f>
        <v>5413287.83</v>
      </c>
      <c r="G170" s="351">
        <f>F170/E170</f>
        <v>1.0024607092592592</v>
      </c>
      <c r="H170" s="417">
        <f>SUM(H171:H175)</f>
        <v>0</v>
      </c>
      <c r="I170" s="337"/>
      <c r="J170" s="337"/>
      <c r="K170" s="337"/>
    </row>
    <row r="171" spans="1:11" ht="17.25" customHeight="1">
      <c r="A171" s="38"/>
      <c r="B171" s="39"/>
      <c r="C171" s="39"/>
      <c r="D171" s="41" t="s">
        <v>155</v>
      </c>
      <c r="E171" s="142"/>
      <c r="F171" s="143"/>
      <c r="G171" s="343"/>
      <c r="H171" s="424"/>
      <c r="I171" s="338"/>
      <c r="J171" s="338"/>
      <c r="K171" s="338"/>
    </row>
    <row r="172" spans="1:11" ht="18" customHeight="1">
      <c r="A172" s="38"/>
      <c r="B172" s="39"/>
      <c r="C172" s="40" t="s">
        <v>60</v>
      </c>
      <c r="D172" s="41" t="s">
        <v>61</v>
      </c>
      <c r="E172" s="142">
        <v>0</v>
      </c>
      <c r="F172" s="143">
        <v>13344.69</v>
      </c>
      <c r="G172" s="350"/>
      <c r="H172" s="423"/>
      <c r="I172" s="337"/>
      <c r="J172" s="337"/>
      <c r="K172" s="337"/>
    </row>
    <row r="173" spans="1:11" ht="19.5" customHeight="1">
      <c r="A173" s="38"/>
      <c r="B173" s="39"/>
      <c r="C173" s="39">
        <v>2010</v>
      </c>
      <c r="D173" s="41" t="s">
        <v>53</v>
      </c>
      <c r="E173" s="142">
        <v>5400000</v>
      </c>
      <c r="F173" s="143">
        <v>5399943.14</v>
      </c>
      <c r="G173" s="342">
        <f>F173/E173</f>
        <v>0.9999894703703703</v>
      </c>
      <c r="H173" s="423"/>
      <c r="I173" s="337"/>
      <c r="J173" s="337"/>
      <c r="K173" s="337"/>
    </row>
    <row r="174" spans="1:11" ht="19.5" customHeight="1">
      <c r="A174" s="38"/>
      <c r="B174" s="39"/>
      <c r="C174" s="39"/>
      <c r="D174" s="41" t="s">
        <v>54</v>
      </c>
      <c r="E174" s="142"/>
      <c r="F174" s="143"/>
      <c r="G174" s="352"/>
      <c r="H174" s="424"/>
      <c r="I174" s="338"/>
      <c r="J174" s="338"/>
      <c r="K174" s="338"/>
    </row>
    <row r="175" spans="1:11" ht="19.5" customHeight="1">
      <c r="A175" s="58"/>
      <c r="B175" s="59"/>
      <c r="C175" s="59"/>
      <c r="D175" s="61" t="s">
        <v>55</v>
      </c>
      <c r="E175" s="151"/>
      <c r="F175" s="152"/>
      <c r="G175" s="353"/>
      <c r="H175" s="424"/>
      <c r="I175" s="338"/>
      <c r="J175" s="338"/>
      <c r="K175" s="338"/>
    </row>
    <row r="176" spans="1:11" ht="19.5" customHeight="1">
      <c r="A176" s="55"/>
      <c r="B176" s="36">
        <v>85213</v>
      </c>
      <c r="C176" s="36"/>
      <c r="D176" s="37" t="s">
        <v>156</v>
      </c>
      <c r="E176" s="140">
        <f>SUM(E177:E181)</f>
        <v>41000</v>
      </c>
      <c r="F176" s="141">
        <f>SUM(F177:F181)</f>
        <v>39223.43</v>
      </c>
      <c r="G176" s="345">
        <f>F176/E176</f>
        <v>0.9566690243902439</v>
      </c>
      <c r="H176" s="456">
        <f>SUM(H177:H181)</f>
        <v>0</v>
      </c>
      <c r="I176" s="337"/>
      <c r="J176" s="337"/>
      <c r="K176" s="337"/>
    </row>
    <row r="177" spans="1:11" ht="19.5" customHeight="1">
      <c r="A177" s="38"/>
      <c r="B177" s="39"/>
      <c r="C177" s="39"/>
      <c r="D177" s="41" t="s">
        <v>157</v>
      </c>
      <c r="E177" s="142"/>
      <c r="F177" s="143"/>
      <c r="G177" s="348"/>
      <c r="H177" s="424"/>
      <c r="I177" s="338"/>
      <c r="J177" s="338"/>
      <c r="K177" s="338"/>
    </row>
    <row r="178" spans="1:11" ht="19.5" customHeight="1">
      <c r="A178" s="51"/>
      <c r="B178" s="52"/>
      <c r="C178" s="52"/>
      <c r="D178" s="54" t="s">
        <v>158</v>
      </c>
      <c r="E178" s="148"/>
      <c r="F178" s="135"/>
      <c r="G178" s="343"/>
      <c r="H178" s="424"/>
      <c r="I178" s="338"/>
      <c r="J178" s="338"/>
      <c r="K178" s="338"/>
    </row>
    <row r="179" spans="1:11" ht="19.5" customHeight="1">
      <c r="A179" s="34"/>
      <c r="B179" s="36"/>
      <c r="C179" s="36">
        <v>2010</v>
      </c>
      <c r="D179" s="37" t="s">
        <v>53</v>
      </c>
      <c r="E179" s="140">
        <v>41000</v>
      </c>
      <c r="F179" s="141">
        <v>39223.43</v>
      </c>
      <c r="G179" s="342">
        <f>F179/E179</f>
        <v>0.9566690243902439</v>
      </c>
      <c r="H179" s="452"/>
      <c r="I179" s="337"/>
      <c r="J179" s="337"/>
      <c r="K179" s="337"/>
    </row>
    <row r="180" spans="1:11" ht="19.5" customHeight="1">
      <c r="A180" s="38"/>
      <c r="B180" s="39"/>
      <c r="C180" s="39"/>
      <c r="D180" s="41" t="s">
        <v>54</v>
      </c>
      <c r="E180" s="142"/>
      <c r="F180" s="143"/>
      <c r="G180" s="352"/>
      <c r="H180" s="424"/>
      <c r="I180" s="338"/>
      <c r="J180" s="338"/>
      <c r="K180" s="338"/>
    </row>
    <row r="181" spans="1:11" ht="19.5" customHeight="1">
      <c r="A181" s="58"/>
      <c r="B181" s="39"/>
      <c r="C181" s="39"/>
      <c r="D181" s="41" t="s">
        <v>55</v>
      </c>
      <c r="E181" s="142"/>
      <c r="F181" s="143"/>
      <c r="G181" s="353"/>
      <c r="H181" s="425"/>
      <c r="I181" s="338"/>
      <c r="J181" s="338"/>
      <c r="K181" s="338"/>
    </row>
    <row r="182" spans="1:11" ht="16.5" customHeight="1">
      <c r="A182" s="55"/>
      <c r="B182" s="56">
        <v>85214</v>
      </c>
      <c r="C182" s="56"/>
      <c r="D182" s="57" t="s">
        <v>159</v>
      </c>
      <c r="E182" s="149">
        <f>SUM(E183:E188)</f>
        <v>671000</v>
      </c>
      <c r="F182" s="150">
        <f>SUM(F183:F188)</f>
        <v>661447.8899999999</v>
      </c>
      <c r="G182" s="351">
        <f>F182/E182</f>
        <v>0.9857643666169894</v>
      </c>
      <c r="H182" s="446">
        <f>SUM(H183:H188)</f>
        <v>0</v>
      </c>
      <c r="I182" s="337"/>
      <c r="J182" s="337"/>
      <c r="K182" s="337"/>
    </row>
    <row r="183" spans="1:11" ht="17.25" customHeight="1">
      <c r="A183" s="51"/>
      <c r="B183" s="52"/>
      <c r="C183" s="52"/>
      <c r="D183" s="54" t="s">
        <v>160</v>
      </c>
      <c r="E183" s="148"/>
      <c r="F183" s="135"/>
      <c r="G183" s="343"/>
      <c r="H183" s="424"/>
      <c r="I183" s="338"/>
      <c r="J183" s="338"/>
      <c r="K183" s="338"/>
    </row>
    <row r="184" spans="1:11" ht="18.75" customHeight="1">
      <c r="A184" s="34"/>
      <c r="B184" s="36"/>
      <c r="C184" s="36">
        <v>2010</v>
      </c>
      <c r="D184" s="37" t="s">
        <v>53</v>
      </c>
      <c r="E184" s="140">
        <v>361000</v>
      </c>
      <c r="F184" s="141">
        <v>352057.91</v>
      </c>
      <c r="G184" s="342">
        <f>F184/E184</f>
        <v>0.9752296675900276</v>
      </c>
      <c r="H184" s="423"/>
      <c r="I184" s="337"/>
      <c r="J184" s="337"/>
      <c r="K184" s="337"/>
    </row>
    <row r="185" spans="1:11" ht="16.5" customHeight="1">
      <c r="A185" s="38"/>
      <c r="B185" s="39"/>
      <c r="C185" s="39"/>
      <c r="D185" s="41" t="s">
        <v>54</v>
      </c>
      <c r="E185" s="142"/>
      <c r="F185" s="143"/>
      <c r="G185" s="352"/>
      <c r="H185" s="427"/>
      <c r="I185" s="338"/>
      <c r="J185" s="338"/>
      <c r="K185" s="338"/>
    </row>
    <row r="186" spans="1:11" ht="16.5" customHeight="1">
      <c r="A186" s="38"/>
      <c r="B186" s="39"/>
      <c r="C186" s="39"/>
      <c r="D186" s="41" t="s">
        <v>55</v>
      </c>
      <c r="E186" s="142"/>
      <c r="F186" s="143"/>
      <c r="G186" s="348"/>
      <c r="H186" s="420"/>
      <c r="I186" s="338"/>
      <c r="J186" s="338"/>
      <c r="K186" s="338"/>
    </row>
    <row r="187" spans="1:11" ht="19.5" customHeight="1">
      <c r="A187" s="38"/>
      <c r="B187" s="39"/>
      <c r="C187" s="39">
        <v>2030</v>
      </c>
      <c r="D187" s="41" t="s">
        <v>161</v>
      </c>
      <c r="E187" s="142">
        <v>310000</v>
      </c>
      <c r="F187" s="143">
        <v>309389.98</v>
      </c>
      <c r="G187" s="344">
        <f>F187/E187</f>
        <v>0.998032193548387</v>
      </c>
      <c r="H187" s="423"/>
      <c r="I187" s="337"/>
      <c r="J187" s="337"/>
      <c r="K187" s="337"/>
    </row>
    <row r="188" spans="1:11" ht="19.5" customHeight="1">
      <c r="A188" s="38"/>
      <c r="B188" s="39"/>
      <c r="C188" s="39"/>
      <c r="D188" s="41" t="s">
        <v>142</v>
      </c>
      <c r="E188" s="142"/>
      <c r="F188" s="143"/>
      <c r="G188" s="353"/>
      <c r="H188" s="425"/>
      <c r="I188" s="338"/>
      <c r="J188" s="338"/>
      <c r="K188" s="338"/>
    </row>
    <row r="189" spans="1:11" ht="19.5" customHeight="1">
      <c r="A189" s="17"/>
      <c r="B189" s="19">
        <v>85219</v>
      </c>
      <c r="C189" s="19"/>
      <c r="D189" s="20" t="s">
        <v>162</v>
      </c>
      <c r="E189" s="137">
        <f>SUM(E190:E193)</f>
        <v>349000</v>
      </c>
      <c r="F189" s="137">
        <f>SUM(F190:F193)</f>
        <v>361795.58999999997</v>
      </c>
      <c r="G189" s="351">
        <f>F189/E189</f>
        <v>1.036663581661891</v>
      </c>
      <c r="H189" s="417">
        <f>SUM(H190:H193)</f>
        <v>0</v>
      </c>
      <c r="I189" s="337"/>
      <c r="J189" s="337"/>
      <c r="K189" s="337"/>
    </row>
    <row r="190" spans="1:11" ht="19.5" customHeight="1">
      <c r="A190" s="51"/>
      <c r="B190" s="22"/>
      <c r="C190" s="23" t="s">
        <v>150</v>
      </c>
      <c r="D190" s="24" t="s">
        <v>66</v>
      </c>
      <c r="E190" s="135">
        <v>0</v>
      </c>
      <c r="F190" s="154">
        <v>2602.24</v>
      </c>
      <c r="G190" s="342"/>
      <c r="H190" s="423"/>
      <c r="I190" s="337"/>
      <c r="J190" s="337"/>
      <c r="K190" s="337"/>
    </row>
    <row r="191" spans="1:11" ht="19.5" customHeight="1">
      <c r="A191" s="21"/>
      <c r="B191" s="22"/>
      <c r="C191" s="23" t="s">
        <v>44</v>
      </c>
      <c r="D191" s="24" t="s">
        <v>15</v>
      </c>
      <c r="E191" s="135">
        <v>12000</v>
      </c>
      <c r="F191" s="154">
        <v>22193.35</v>
      </c>
      <c r="G191" s="342">
        <f>F191/E191</f>
        <v>1.8494458333333332</v>
      </c>
      <c r="H191" s="423"/>
      <c r="I191" s="337"/>
      <c r="J191" s="337"/>
      <c r="K191" s="337"/>
    </row>
    <row r="192" spans="1:11" ht="19.5" customHeight="1">
      <c r="A192" s="21"/>
      <c r="B192" s="22"/>
      <c r="C192" s="22">
        <v>2030</v>
      </c>
      <c r="D192" s="24" t="s">
        <v>161</v>
      </c>
      <c r="E192" s="135">
        <v>337000</v>
      </c>
      <c r="F192" s="135">
        <v>337000</v>
      </c>
      <c r="G192" s="342">
        <f>F192/E192</f>
        <v>1</v>
      </c>
      <c r="H192" s="452"/>
      <c r="I192" s="337"/>
      <c r="J192" s="337"/>
      <c r="K192" s="337"/>
    </row>
    <row r="193" spans="1:11" ht="19.5" customHeight="1">
      <c r="A193" s="28"/>
      <c r="B193" s="29"/>
      <c r="C193" s="29"/>
      <c r="D193" s="30" t="s">
        <v>142</v>
      </c>
      <c r="E193" s="138"/>
      <c r="F193" s="138"/>
      <c r="G193" s="343"/>
      <c r="H193" s="447"/>
      <c r="I193" s="338"/>
      <c r="J193" s="338"/>
      <c r="K193" s="338"/>
    </row>
    <row r="194" spans="1:11" ht="19.5" customHeight="1">
      <c r="A194" s="55"/>
      <c r="B194" s="56">
        <v>85228</v>
      </c>
      <c r="C194" s="56"/>
      <c r="D194" s="57" t="s">
        <v>163</v>
      </c>
      <c r="E194" s="149">
        <f>SUM(E195:E200)</f>
        <v>90200</v>
      </c>
      <c r="F194" s="150">
        <f>SUM(F195:F200)</f>
        <v>93539.45</v>
      </c>
      <c r="G194" s="342">
        <f>F194/E194</f>
        <v>1.0370227272727273</v>
      </c>
      <c r="H194" s="417">
        <f>SUM(H195:H200)</f>
        <v>0</v>
      </c>
      <c r="I194" s="337"/>
      <c r="J194" s="337"/>
      <c r="K194" s="337"/>
    </row>
    <row r="195" spans="1:11" ht="19.5" customHeight="1">
      <c r="A195" s="38"/>
      <c r="B195" s="39"/>
      <c r="C195" s="40" t="s">
        <v>150</v>
      </c>
      <c r="D195" s="41" t="s">
        <v>66</v>
      </c>
      <c r="E195" s="142">
        <v>30000</v>
      </c>
      <c r="F195" s="143">
        <v>33181.7</v>
      </c>
      <c r="G195" s="342">
        <f>F195/E195</f>
        <v>1.1060566666666665</v>
      </c>
      <c r="H195" s="423"/>
      <c r="I195" s="337"/>
      <c r="J195" s="337"/>
      <c r="K195" s="337"/>
    </row>
    <row r="196" spans="1:11" ht="19.5" customHeight="1" thickBot="1">
      <c r="A196" s="97"/>
      <c r="B196" s="98"/>
      <c r="C196" s="98">
        <v>2010</v>
      </c>
      <c r="D196" s="99" t="s">
        <v>53</v>
      </c>
      <c r="E196" s="170">
        <v>60000</v>
      </c>
      <c r="F196" s="171">
        <v>60000</v>
      </c>
      <c r="G196" s="357">
        <f>F196/E196</f>
        <v>1</v>
      </c>
      <c r="H196" s="428"/>
      <c r="I196" s="337"/>
      <c r="J196" s="337"/>
      <c r="K196" s="337"/>
    </row>
    <row r="197" spans="1:11" ht="19.5" customHeight="1">
      <c r="A197" s="100"/>
      <c r="B197" s="101"/>
      <c r="C197" s="101"/>
      <c r="D197" s="102" t="s">
        <v>54</v>
      </c>
      <c r="E197" s="172"/>
      <c r="F197" s="173"/>
      <c r="G197" s="355"/>
      <c r="H197" s="466"/>
      <c r="I197" s="338"/>
      <c r="J197" s="338"/>
      <c r="K197" s="338"/>
    </row>
    <row r="198" spans="1:11" ht="19.5" customHeight="1">
      <c r="A198" s="38"/>
      <c r="B198" s="39"/>
      <c r="C198" s="39"/>
      <c r="D198" s="41" t="s">
        <v>55</v>
      </c>
      <c r="E198" s="142"/>
      <c r="F198" s="143"/>
      <c r="G198" s="343"/>
      <c r="H198" s="424"/>
      <c r="I198" s="338"/>
      <c r="J198" s="338"/>
      <c r="K198" s="338"/>
    </row>
    <row r="199" spans="1:11" ht="19.5" customHeight="1">
      <c r="A199" s="38"/>
      <c r="B199" s="39"/>
      <c r="C199" s="39">
        <v>2360</v>
      </c>
      <c r="D199" s="41" t="s">
        <v>56</v>
      </c>
      <c r="E199" s="142">
        <v>200</v>
      </c>
      <c r="F199" s="143">
        <v>357.75</v>
      </c>
      <c r="G199" s="342">
        <f>F199/E199</f>
        <v>1.78875</v>
      </c>
      <c r="H199" s="452"/>
      <c r="I199" s="337"/>
      <c r="J199" s="337"/>
      <c r="K199" s="337"/>
    </row>
    <row r="200" spans="1:11" ht="22.5" customHeight="1">
      <c r="A200" s="38"/>
      <c r="B200" s="39"/>
      <c r="C200" s="39"/>
      <c r="D200" s="41" t="s">
        <v>57</v>
      </c>
      <c r="E200" s="142"/>
      <c r="F200" s="143"/>
      <c r="G200" s="352"/>
      <c r="H200" s="447"/>
      <c r="I200" s="338"/>
      <c r="J200" s="338"/>
      <c r="K200" s="338"/>
    </row>
    <row r="201" spans="1:11" ht="18.75" customHeight="1">
      <c r="A201" s="55"/>
      <c r="B201" s="56">
        <v>85278</v>
      </c>
      <c r="C201" s="56"/>
      <c r="D201" s="57" t="s">
        <v>164</v>
      </c>
      <c r="E201" s="149">
        <f>SUM(E202)</f>
        <v>5000</v>
      </c>
      <c r="F201" s="150">
        <f>SUM(F202)</f>
        <v>5000</v>
      </c>
      <c r="G201" s="351">
        <f>F201/E201</f>
        <v>1</v>
      </c>
      <c r="H201" s="417">
        <f>SUM(H202)</f>
        <v>0</v>
      </c>
      <c r="I201" s="337"/>
      <c r="J201" s="337"/>
      <c r="K201" s="337"/>
    </row>
    <row r="202" spans="1:11" ht="19.5" customHeight="1">
      <c r="A202" s="38"/>
      <c r="B202" s="39"/>
      <c r="C202" s="39">
        <v>2010</v>
      </c>
      <c r="D202" s="41" t="s">
        <v>53</v>
      </c>
      <c r="E202" s="142">
        <v>5000</v>
      </c>
      <c r="F202" s="143">
        <v>5000</v>
      </c>
      <c r="G202" s="350">
        <f>F202/E202</f>
        <v>1</v>
      </c>
      <c r="H202" s="452"/>
      <c r="I202" s="337"/>
      <c r="J202" s="337"/>
      <c r="K202" s="337"/>
    </row>
    <row r="203" spans="1:11" ht="21.75" customHeight="1">
      <c r="A203" s="38"/>
      <c r="B203" s="39"/>
      <c r="C203" s="39"/>
      <c r="D203" s="41" t="s">
        <v>54</v>
      </c>
      <c r="E203" s="142"/>
      <c r="F203" s="143"/>
      <c r="G203" s="348"/>
      <c r="H203" s="420"/>
      <c r="I203" s="338"/>
      <c r="J203" s="338"/>
      <c r="K203" s="338"/>
    </row>
    <row r="204" spans="1:11" ht="19.5" customHeight="1">
      <c r="A204" s="58"/>
      <c r="B204" s="59"/>
      <c r="C204" s="59"/>
      <c r="D204" s="61" t="s">
        <v>55</v>
      </c>
      <c r="E204" s="151"/>
      <c r="F204" s="152"/>
      <c r="G204" s="353"/>
      <c r="H204" s="447"/>
      <c r="I204" s="338"/>
      <c r="J204" s="338"/>
      <c r="K204" s="338"/>
    </row>
    <row r="205" spans="1:11" ht="19.5" customHeight="1">
      <c r="A205" s="34"/>
      <c r="B205" s="36">
        <v>85295</v>
      </c>
      <c r="C205" s="36"/>
      <c r="D205" s="37" t="s">
        <v>8</v>
      </c>
      <c r="E205" s="140">
        <f>SUM(E206:E207)</f>
        <v>156500</v>
      </c>
      <c r="F205" s="141">
        <f>SUM(F206:F207)</f>
        <v>156500</v>
      </c>
      <c r="G205" s="345">
        <f>F205/E205</f>
        <v>1</v>
      </c>
      <c r="H205" s="417">
        <f>SUM(H206:H207)</f>
        <v>0</v>
      </c>
      <c r="I205" s="337"/>
      <c r="J205" s="337"/>
      <c r="K205" s="337"/>
    </row>
    <row r="206" spans="1:11" ht="19.5" customHeight="1">
      <c r="A206" s="38"/>
      <c r="B206" s="39"/>
      <c r="C206" s="39">
        <v>2030</v>
      </c>
      <c r="D206" s="41" t="s">
        <v>161</v>
      </c>
      <c r="E206" s="142">
        <v>156500</v>
      </c>
      <c r="F206" s="143">
        <v>156500</v>
      </c>
      <c r="G206" s="344">
        <f>F206/E206</f>
        <v>1</v>
      </c>
      <c r="H206" s="452"/>
      <c r="I206" s="337"/>
      <c r="J206" s="337"/>
      <c r="K206" s="337"/>
    </row>
    <row r="207" spans="1:11" ht="17.25" customHeight="1">
      <c r="A207" s="38"/>
      <c r="B207" s="39"/>
      <c r="C207" s="39"/>
      <c r="D207" s="41" t="s">
        <v>142</v>
      </c>
      <c r="E207" s="142"/>
      <c r="F207" s="143"/>
      <c r="G207" s="353"/>
      <c r="H207" s="447"/>
      <c r="I207" s="338"/>
      <c r="J207" s="338"/>
      <c r="K207" s="338"/>
    </row>
    <row r="208" spans="1:11" s="62" customFormat="1" ht="16.5" customHeight="1">
      <c r="A208" s="42">
        <v>854</v>
      </c>
      <c r="B208" s="43"/>
      <c r="C208" s="43"/>
      <c r="D208" s="44" t="s">
        <v>165</v>
      </c>
      <c r="E208" s="144">
        <f>SUM(E210)</f>
        <v>243308</v>
      </c>
      <c r="F208" s="144">
        <f>SUM(F209)</f>
        <v>231250.67</v>
      </c>
      <c r="G208" s="350">
        <f>F208/E208</f>
        <v>0.9504441695299786</v>
      </c>
      <c r="H208" s="426">
        <f>SUM(H209)</f>
        <v>0</v>
      </c>
      <c r="I208" s="337"/>
      <c r="J208" s="337"/>
      <c r="K208" s="337"/>
    </row>
    <row r="209" spans="1:11" ht="19.5" customHeight="1">
      <c r="A209" s="45"/>
      <c r="B209" s="46">
        <v>85415</v>
      </c>
      <c r="C209" s="46"/>
      <c r="D209" s="47" t="s">
        <v>166</v>
      </c>
      <c r="E209" s="145">
        <f>SUM(E210:E211)</f>
        <v>243308</v>
      </c>
      <c r="F209" s="137">
        <f>SUM(F210:F211)</f>
        <v>231250.67</v>
      </c>
      <c r="G209" s="351">
        <f>F209/E209</f>
        <v>0.9504441695299786</v>
      </c>
      <c r="H209" s="417">
        <f>SUM(H210:H211)</f>
        <v>0</v>
      </c>
      <c r="I209" s="337"/>
      <c r="J209" s="337"/>
      <c r="K209" s="337"/>
    </row>
    <row r="210" spans="1:11" ht="19.5" customHeight="1">
      <c r="A210" s="48"/>
      <c r="B210" s="49"/>
      <c r="C210" s="49">
        <v>2030</v>
      </c>
      <c r="D210" s="50" t="s">
        <v>161</v>
      </c>
      <c r="E210" s="146">
        <v>243308</v>
      </c>
      <c r="F210" s="147">
        <v>231250.67</v>
      </c>
      <c r="G210" s="350">
        <f>F210/E210</f>
        <v>0.9504441695299786</v>
      </c>
      <c r="H210" s="452"/>
      <c r="I210" s="337"/>
      <c r="J210" s="337"/>
      <c r="K210" s="337"/>
    </row>
    <row r="211" spans="1:11" ht="19.5" customHeight="1" thickBot="1">
      <c r="A211" s="467"/>
      <c r="B211" s="468"/>
      <c r="C211" s="468"/>
      <c r="D211" s="469" t="s">
        <v>142</v>
      </c>
      <c r="E211" s="470"/>
      <c r="F211" s="435"/>
      <c r="G211" s="460"/>
      <c r="H211" s="471"/>
      <c r="I211" s="338"/>
      <c r="J211" s="338"/>
      <c r="K211" s="338"/>
    </row>
    <row r="212" spans="1:11" ht="19.5" customHeight="1">
      <c r="A212" s="472">
        <v>900</v>
      </c>
      <c r="B212" s="473"/>
      <c r="C212" s="473"/>
      <c r="D212" s="474" t="s">
        <v>167</v>
      </c>
      <c r="E212" s="475">
        <f>SUM(E213+E217)</f>
        <v>308160</v>
      </c>
      <c r="F212" s="475">
        <f>SUM(F213+F217)</f>
        <v>308732.09</v>
      </c>
      <c r="G212" s="347">
        <f>F212/E212</f>
        <v>1.0018564706645898</v>
      </c>
      <c r="H212" s="476">
        <f>SUM(H213+H217)</f>
        <v>0</v>
      </c>
      <c r="I212" s="337"/>
      <c r="J212" s="337"/>
      <c r="K212" s="337"/>
    </row>
    <row r="213" spans="1:11" s="73" customFormat="1" ht="18" customHeight="1">
      <c r="A213" s="75"/>
      <c r="B213" s="76">
        <v>90002</v>
      </c>
      <c r="C213" s="76"/>
      <c r="D213" s="77" t="s">
        <v>168</v>
      </c>
      <c r="E213" s="176">
        <f>SUM(E214:E216)</f>
        <v>308160</v>
      </c>
      <c r="F213" s="177">
        <f>SUM(F214:F216)</f>
        <v>308160</v>
      </c>
      <c r="G213" s="345">
        <f>F213/E213</f>
        <v>1</v>
      </c>
      <c r="H213" s="449">
        <f>SUM(H214:H216)</f>
        <v>0</v>
      </c>
      <c r="I213" s="337"/>
      <c r="J213" s="337"/>
      <c r="K213" s="337"/>
    </row>
    <row r="214" spans="1:11" s="526" customFormat="1" ht="17.25" customHeight="1">
      <c r="A214" s="379"/>
      <c r="B214" s="380"/>
      <c r="C214" s="380">
        <v>6260</v>
      </c>
      <c r="D214" s="381" t="s">
        <v>169</v>
      </c>
      <c r="E214" s="382">
        <v>308160</v>
      </c>
      <c r="F214" s="383">
        <v>308160</v>
      </c>
      <c r="G214" s="384">
        <f>F214/E214</f>
        <v>1</v>
      </c>
      <c r="H214" s="431"/>
      <c r="I214" s="525"/>
      <c r="J214" s="525"/>
      <c r="K214" s="525"/>
    </row>
    <row r="215" spans="1:11" s="73" customFormat="1" ht="18" customHeight="1">
      <c r="A215" s="69"/>
      <c r="B215" s="70"/>
      <c r="C215" s="70"/>
      <c r="D215" s="72" t="s">
        <v>170</v>
      </c>
      <c r="E215" s="155"/>
      <c r="F215" s="154"/>
      <c r="G215" s="343"/>
      <c r="H215" s="424"/>
      <c r="I215" s="338"/>
      <c r="J215" s="338"/>
      <c r="K215" s="338"/>
    </row>
    <row r="216" spans="1:11" s="73" customFormat="1" ht="15.75" customHeight="1">
      <c r="A216" s="78"/>
      <c r="B216" s="80"/>
      <c r="C216" s="80"/>
      <c r="D216" s="81" t="s">
        <v>171</v>
      </c>
      <c r="E216" s="160"/>
      <c r="F216" s="161"/>
      <c r="G216" s="352"/>
      <c r="H216" s="425"/>
      <c r="I216" s="338"/>
      <c r="J216" s="338"/>
      <c r="K216" s="338"/>
    </row>
    <row r="217" spans="1:11" ht="19.5" customHeight="1">
      <c r="A217" s="45"/>
      <c r="B217" s="46">
        <v>90020</v>
      </c>
      <c r="C217" s="46"/>
      <c r="D217" s="47" t="s">
        <v>172</v>
      </c>
      <c r="E217" s="145">
        <f>SUM(E218:E219)</f>
        <v>0</v>
      </c>
      <c r="F217" s="137">
        <f>SUM(F218:F219)</f>
        <v>572.09</v>
      </c>
      <c r="G217" s="351"/>
      <c r="H217" s="417">
        <f>SUM(H218:H219)</f>
        <v>0</v>
      </c>
      <c r="I217" s="337"/>
      <c r="J217" s="337"/>
      <c r="K217" s="337"/>
    </row>
    <row r="218" spans="1:11" ht="19.5" customHeight="1">
      <c r="A218" s="51"/>
      <c r="B218" s="52"/>
      <c r="C218" s="52"/>
      <c r="D218" s="54" t="s">
        <v>173</v>
      </c>
      <c r="E218" s="148"/>
      <c r="F218" s="135"/>
      <c r="G218" s="343"/>
      <c r="H218" s="424"/>
      <c r="I218" s="338"/>
      <c r="J218" s="338"/>
      <c r="K218" s="338"/>
    </row>
    <row r="219" spans="1:11" ht="19.5" customHeight="1">
      <c r="A219" s="83"/>
      <c r="B219" s="84"/>
      <c r="C219" s="89" t="s">
        <v>174</v>
      </c>
      <c r="D219" s="85" t="s">
        <v>175</v>
      </c>
      <c r="E219" s="163">
        <v>0</v>
      </c>
      <c r="F219" s="138">
        <v>572.09</v>
      </c>
      <c r="G219" s="358"/>
      <c r="H219" s="428"/>
      <c r="I219" s="337"/>
      <c r="J219" s="337"/>
      <c r="K219" s="337"/>
    </row>
    <row r="220" spans="1:11" ht="19.5" customHeight="1">
      <c r="A220" s="42">
        <v>921</v>
      </c>
      <c r="B220" s="43"/>
      <c r="C220" s="43"/>
      <c r="D220" s="44" t="s">
        <v>176</v>
      </c>
      <c r="E220" s="144">
        <f>SUM(E221+E225+E230+E238)</f>
        <v>949170</v>
      </c>
      <c r="F220" s="144">
        <f>SUM(F221+F225+F230+F238)</f>
        <v>725151.11</v>
      </c>
      <c r="G220" s="350">
        <f>F220/E220</f>
        <v>0.7639844390362106</v>
      </c>
      <c r="H220" s="426">
        <f>SUM(H221+H225+H230+H238)</f>
        <v>0</v>
      </c>
      <c r="I220" s="337"/>
      <c r="J220" s="337"/>
      <c r="K220" s="337"/>
    </row>
    <row r="221" spans="1:11" s="10" customFormat="1" ht="19.5" customHeight="1">
      <c r="A221" s="45"/>
      <c r="B221" s="46">
        <v>92105</v>
      </c>
      <c r="C221" s="46"/>
      <c r="D221" s="47" t="s">
        <v>177</v>
      </c>
      <c r="E221" s="145">
        <f>SUM(E222:E224)</f>
        <v>3000</v>
      </c>
      <c r="F221" s="137">
        <f>SUM(F222:F224)</f>
        <v>2994.14</v>
      </c>
      <c r="G221" s="351">
        <f>F221/E221</f>
        <v>0.9980466666666666</v>
      </c>
      <c r="H221" s="417">
        <f>SUM(H222:H224)</f>
        <v>0</v>
      </c>
      <c r="I221" s="337"/>
      <c r="J221" s="337"/>
      <c r="K221" s="337"/>
    </row>
    <row r="222" spans="1:11" ht="19.5" customHeight="1">
      <c r="A222" s="87"/>
      <c r="B222" s="49"/>
      <c r="C222" s="49">
        <v>2700</v>
      </c>
      <c r="D222" s="50" t="s">
        <v>77</v>
      </c>
      <c r="E222" s="146">
        <v>3000</v>
      </c>
      <c r="F222" s="147">
        <v>2994.14</v>
      </c>
      <c r="G222" s="350">
        <f>F222/E222</f>
        <v>0.9980466666666666</v>
      </c>
      <c r="H222" s="452"/>
      <c r="I222" s="337"/>
      <c r="J222" s="337"/>
      <c r="K222" s="337"/>
    </row>
    <row r="223" spans="1:11" ht="19.5" customHeight="1">
      <c r="A223" s="87"/>
      <c r="B223" s="49"/>
      <c r="C223" s="49"/>
      <c r="D223" s="50" t="s">
        <v>78</v>
      </c>
      <c r="E223" s="146"/>
      <c r="F223" s="147"/>
      <c r="G223" s="343"/>
      <c r="H223" s="424"/>
      <c r="I223" s="338"/>
      <c r="J223" s="338"/>
      <c r="K223" s="338"/>
    </row>
    <row r="224" spans="1:11" ht="19.5" customHeight="1">
      <c r="A224" s="115"/>
      <c r="B224" s="36"/>
      <c r="C224" s="36"/>
      <c r="D224" s="37" t="s">
        <v>79</v>
      </c>
      <c r="E224" s="140"/>
      <c r="F224" s="141"/>
      <c r="G224" s="352"/>
      <c r="H224" s="425"/>
      <c r="I224" s="338"/>
      <c r="J224" s="338"/>
      <c r="K224" s="338"/>
    </row>
    <row r="225" spans="1:11" ht="19.5" customHeight="1">
      <c r="A225" s="45"/>
      <c r="B225" s="46">
        <v>92109</v>
      </c>
      <c r="C225" s="46"/>
      <c r="D225" s="47" t="s">
        <v>178</v>
      </c>
      <c r="E225" s="145">
        <f>SUM(E226:E229)</f>
        <v>12000</v>
      </c>
      <c r="F225" s="145">
        <f>SUM(F226:F229)</f>
        <v>10330</v>
      </c>
      <c r="G225" s="345">
        <f>F225/E225</f>
        <v>0.8608333333333333</v>
      </c>
      <c r="H225" s="417">
        <f>SUM(H226:H229)</f>
        <v>0</v>
      </c>
      <c r="I225" s="337"/>
      <c r="J225" s="337"/>
      <c r="K225" s="337"/>
    </row>
    <row r="226" spans="1:11" ht="19.5" customHeight="1">
      <c r="A226" s="34"/>
      <c r="B226" s="36"/>
      <c r="C226" s="35" t="s">
        <v>150</v>
      </c>
      <c r="D226" s="37" t="s">
        <v>66</v>
      </c>
      <c r="E226" s="140">
        <v>10000</v>
      </c>
      <c r="F226" s="141">
        <v>8330</v>
      </c>
      <c r="G226" s="344">
        <f>F226/E226</f>
        <v>0.833</v>
      </c>
      <c r="H226" s="452"/>
      <c r="I226" s="337"/>
      <c r="J226" s="337"/>
      <c r="K226" s="337"/>
    </row>
    <row r="227" spans="1:11" ht="19.5" customHeight="1">
      <c r="A227" s="38"/>
      <c r="B227" s="39"/>
      <c r="C227" s="39">
        <v>2700</v>
      </c>
      <c r="D227" s="41" t="s">
        <v>179</v>
      </c>
      <c r="E227" s="142">
        <v>2000</v>
      </c>
      <c r="F227" s="143">
        <v>2000</v>
      </c>
      <c r="G227" s="342">
        <f>F227/E227</f>
        <v>1</v>
      </c>
      <c r="H227" s="423"/>
      <c r="I227" s="337"/>
      <c r="J227" s="337"/>
      <c r="K227" s="337"/>
    </row>
    <row r="228" spans="1:11" ht="19.5" customHeight="1">
      <c r="A228" s="38"/>
      <c r="B228" s="39"/>
      <c r="C228" s="39"/>
      <c r="D228" s="41" t="s">
        <v>180</v>
      </c>
      <c r="E228" s="142"/>
      <c r="F228" s="143"/>
      <c r="G228" s="343"/>
      <c r="H228" s="427"/>
      <c r="I228" s="338"/>
      <c r="J228" s="338"/>
      <c r="K228" s="338"/>
    </row>
    <row r="229" spans="1:11" ht="19.5" customHeight="1">
      <c r="A229" s="58"/>
      <c r="B229" s="59"/>
      <c r="C229" s="59"/>
      <c r="D229" s="61" t="s">
        <v>181</v>
      </c>
      <c r="E229" s="151"/>
      <c r="F229" s="152"/>
      <c r="G229" s="352"/>
      <c r="H229" s="447"/>
      <c r="I229" s="338"/>
      <c r="J229" s="338"/>
      <c r="K229" s="338"/>
    </row>
    <row r="230" spans="1:11" ht="19.5" customHeight="1">
      <c r="A230" s="45"/>
      <c r="B230" s="46">
        <v>92120</v>
      </c>
      <c r="C230" s="46"/>
      <c r="D230" s="47" t="s">
        <v>182</v>
      </c>
      <c r="E230" s="145">
        <f>SUM(E231:E237)</f>
        <v>930170</v>
      </c>
      <c r="F230" s="137">
        <f>SUM(F231:F237)</f>
        <v>707847.97</v>
      </c>
      <c r="G230" s="351">
        <f>F230/E230</f>
        <v>0.7609877441757958</v>
      </c>
      <c r="H230" s="417">
        <f>SUM(H231:H237)</f>
        <v>0</v>
      </c>
      <c r="I230" s="337"/>
      <c r="J230" s="337"/>
      <c r="K230" s="337"/>
    </row>
    <row r="231" spans="1:12" s="528" customFormat="1" ht="19.5" customHeight="1">
      <c r="A231" s="385"/>
      <c r="B231" s="386"/>
      <c r="C231" s="387">
        <v>6298</v>
      </c>
      <c r="D231" s="388" t="s">
        <v>183</v>
      </c>
      <c r="E231" s="389">
        <v>291326</v>
      </c>
      <c r="F231" s="390">
        <v>95159.99</v>
      </c>
      <c r="G231" s="391">
        <f>F231/E231</f>
        <v>0.3266443434502928</v>
      </c>
      <c r="H231" s="431"/>
      <c r="I231" s="525"/>
      <c r="J231" s="525"/>
      <c r="K231" s="525"/>
      <c r="L231" s="527"/>
    </row>
    <row r="232" spans="1:12" ht="19.5" customHeight="1">
      <c r="A232" s="38"/>
      <c r="B232" s="117"/>
      <c r="C232" s="104"/>
      <c r="D232" s="106" t="s">
        <v>184</v>
      </c>
      <c r="E232" s="158"/>
      <c r="F232" s="159"/>
      <c r="G232" s="352"/>
      <c r="H232" s="424"/>
      <c r="I232" s="338"/>
      <c r="J232" s="338"/>
      <c r="K232" s="338"/>
      <c r="L232" s="116"/>
    </row>
    <row r="233" spans="1:11" ht="19.5" customHeight="1">
      <c r="A233" s="38"/>
      <c r="B233" s="39"/>
      <c r="C233" s="39"/>
      <c r="D233" s="41" t="s">
        <v>185</v>
      </c>
      <c r="E233" s="142"/>
      <c r="F233" s="143"/>
      <c r="G233" s="348"/>
      <c r="H233" s="427"/>
      <c r="I233" s="338"/>
      <c r="J233" s="338"/>
      <c r="K233" s="338"/>
    </row>
    <row r="234" spans="1:11" s="528" customFormat="1" ht="19.5" customHeight="1">
      <c r="A234" s="392"/>
      <c r="B234" s="393"/>
      <c r="C234" s="393">
        <v>6330</v>
      </c>
      <c r="D234" s="394" t="s">
        <v>45</v>
      </c>
      <c r="E234" s="395">
        <v>600000</v>
      </c>
      <c r="F234" s="396">
        <v>599999.98</v>
      </c>
      <c r="G234" s="391">
        <f>F234/E234</f>
        <v>0.9999999666666667</v>
      </c>
      <c r="H234" s="431"/>
      <c r="I234" s="525"/>
      <c r="J234" s="525"/>
      <c r="K234" s="525"/>
    </row>
    <row r="235" spans="1:11" ht="19.5" customHeight="1">
      <c r="A235" s="38"/>
      <c r="B235" s="39"/>
      <c r="C235" s="39"/>
      <c r="D235" s="41" t="s">
        <v>186</v>
      </c>
      <c r="E235" s="142"/>
      <c r="F235" s="143"/>
      <c r="G235" s="352"/>
      <c r="H235" s="427"/>
      <c r="I235" s="338"/>
      <c r="J235" s="338"/>
      <c r="K235" s="338"/>
    </row>
    <row r="236" spans="1:11" s="528" customFormat="1" ht="19.5" customHeight="1">
      <c r="A236" s="392"/>
      <c r="B236" s="393"/>
      <c r="C236" s="393">
        <v>6339</v>
      </c>
      <c r="D236" s="394" t="s">
        <v>45</v>
      </c>
      <c r="E236" s="395">
        <v>38844</v>
      </c>
      <c r="F236" s="396">
        <v>12688</v>
      </c>
      <c r="G236" s="384">
        <f>F236/E236</f>
        <v>0.32663989290495316</v>
      </c>
      <c r="H236" s="477"/>
      <c r="I236" s="525"/>
      <c r="J236" s="525"/>
      <c r="K236" s="525"/>
    </row>
    <row r="237" spans="1:11" ht="19.5" customHeight="1">
      <c r="A237" s="58"/>
      <c r="B237" s="59"/>
      <c r="C237" s="59"/>
      <c r="D237" s="61" t="s">
        <v>186</v>
      </c>
      <c r="E237" s="151"/>
      <c r="F237" s="152"/>
      <c r="G237" s="353"/>
      <c r="H237" s="447"/>
      <c r="I237" s="338"/>
      <c r="J237" s="338"/>
      <c r="K237" s="338"/>
    </row>
    <row r="238" spans="1:11" ht="19.5" customHeight="1">
      <c r="A238" s="17"/>
      <c r="B238" s="19">
        <v>92195</v>
      </c>
      <c r="C238" s="19"/>
      <c r="D238" s="20" t="s">
        <v>8</v>
      </c>
      <c r="E238" s="137">
        <f>SUM(E239)</f>
        <v>4000</v>
      </c>
      <c r="F238" s="137">
        <f>SUM(F239)</f>
        <v>3979</v>
      </c>
      <c r="G238" s="351">
        <f>F238/E238</f>
        <v>0.99475</v>
      </c>
      <c r="H238" s="417">
        <f>SUM(H239)</f>
        <v>0</v>
      </c>
      <c r="I238" s="337"/>
      <c r="J238" s="337"/>
      <c r="K238" s="337"/>
    </row>
    <row r="239" spans="1:11" ht="19.5" customHeight="1">
      <c r="A239" s="28"/>
      <c r="B239" s="29"/>
      <c r="C239" s="118" t="s">
        <v>150</v>
      </c>
      <c r="D239" s="30" t="s">
        <v>66</v>
      </c>
      <c r="E239" s="138">
        <v>4000</v>
      </c>
      <c r="F239" s="138">
        <v>3979</v>
      </c>
      <c r="G239" s="358">
        <f>F239/E239</f>
        <v>0.99475</v>
      </c>
      <c r="H239" s="428"/>
      <c r="I239" s="337"/>
      <c r="J239" s="337"/>
      <c r="K239" s="337"/>
    </row>
    <row r="240" spans="1:11" s="62" customFormat="1" ht="19.5" customHeight="1">
      <c r="A240" s="119">
        <v>926</v>
      </c>
      <c r="B240" s="120"/>
      <c r="C240" s="120"/>
      <c r="D240" s="121" t="s">
        <v>187</v>
      </c>
      <c r="E240" s="178">
        <f>SUM(E241+E249)</f>
        <v>55400</v>
      </c>
      <c r="F240" s="178">
        <f>SUM(F241+F249)</f>
        <v>54877.03</v>
      </c>
      <c r="G240" s="350">
        <f>F240/E240</f>
        <v>0.990560108303249</v>
      </c>
      <c r="H240" s="434">
        <f>SUM(H241+H249)</f>
        <v>0</v>
      </c>
      <c r="I240" s="337"/>
      <c r="J240" s="337"/>
      <c r="K240" s="337"/>
    </row>
    <row r="241" spans="1:11" ht="19.5" customHeight="1">
      <c r="A241" s="107"/>
      <c r="B241" s="46">
        <v>92604</v>
      </c>
      <c r="C241" s="108"/>
      <c r="D241" s="322" t="s">
        <v>188</v>
      </c>
      <c r="E241" s="145">
        <f>SUM(E242:E248)</f>
        <v>25400</v>
      </c>
      <c r="F241" s="150">
        <f>SUM(F242:F248)</f>
        <v>24877.03</v>
      </c>
      <c r="G241" s="345">
        <f>F241/E241</f>
        <v>0.9794106299212598</v>
      </c>
      <c r="H241" s="417">
        <f>SUM(H242:H248)</f>
        <v>0</v>
      </c>
      <c r="I241" s="337"/>
      <c r="J241" s="337"/>
      <c r="K241" s="337"/>
    </row>
    <row r="242" spans="1:11" ht="19.5" customHeight="1">
      <c r="A242" s="51"/>
      <c r="B242" s="52"/>
      <c r="C242" s="53" t="s">
        <v>20</v>
      </c>
      <c r="D242" s="41" t="s">
        <v>137</v>
      </c>
      <c r="E242" s="141">
        <v>0</v>
      </c>
      <c r="F242" s="142">
        <v>3258.8</v>
      </c>
      <c r="G242" s="342"/>
      <c r="H242" s="452"/>
      <c r="I242" s="337"/>
      <c r="J242" s="337"/>
      <c r="K242" s="337"/>
    </row>
    <row r="243" spans="1:11" ht="19.5" customHeight="1">
      <c r="A243" s="25"/>
      <c r="B243" s="52"/>
      <c r="C243" s="26"/>
      <c r="D243" s="41" t="s">
        <v>138</v>
      </c>
      <c r="E243" s="148"/>
      <c r="F243" s="148"/>
      <c r="G243" s="352"/>
      <c r="H243" s="424"/>
      <c r="I243" s="338"/>
      <c r="J243" s="338"/>
      <c r="K243" s="338"/>
    </row>
    <row r="244" spans="1:11" ht="19.5" customHeight="1">
      <c r="A244" s="51"/>
      <c r="B244" s="26"/>
      <c r="C244" s="39"/>
      <c r="D244" s="41" t="s">
        <v>139</v>
      </c>
      <c r="E244" s="141"/>
      <c r="F244" s="148"/>
      <c r="G244" s="348"/>
      <c r="H244" s="424"/>
      <c r="I244" s="338"/>
      <c r="J244" s="338"/>
      <c r="K244" s="338"/>
    </row>
    <row r="245" spans="1:11" ht="19.5" customHeight="1">
      <c r="A245" s="51"/>
      <c r="B245" s="39"/>
      <c r="C245" s="52"/>
      <c r="D245" s="41" t="s">
        <v>140</v>
      </c>
      <c r="E245" s="142"/>
      <c r="F245" s="141"/>
      <c r="G245" s="348"/>
      <c r="H245" s="427"/>
      <c r="I245" s="338"/>
      <c r="J245" s="338"/>
      <c r="K245" s="338"/>
    </row>
    <row r="246" spans="1:11" ht="19.5" customHeight="1">
      <c r="A246" s="25"/>
      <c r="B246" s="52"/>
      <c r="C246" s="109" t="s">
        <v>150</v>
      </c>
      <c r="D246" s="54" t="s">
        <v>66</v>
      </c>
      <c r="E246" s="142">
        <v>23000</v>
      </c>
      <c r="F246" s="142">
        <v>10600.36</v>
      </c>
      <c r="G246" s="344">
        <f>F246/E246</f>
        <v>0.4608852173913044</v>
      </c>
      <c r="H246" s="423"/>
      <c r="I246" s="337"/>
      <c r="J246" s="337"/>
      <c r="K246" s="337"/>
    </row>
    <row r="247" spans="1:11" s="526" customFormat="1" ht="19.5" customHeight="1">
      <c r="A247" s="478"/>
      <c r="B247" s="397"/>
      <c r="C247" s="398" t="s">
        <v>141</v>
      </c>
      <c r="D247" s="399" t="s">
        <v>10</v>
      </c>
      <c r="E247" s="400">
        <v>1500</v>
      </c>
      <c r="F247" s="401">
        <v>9931.58</v>
      </c>
      <c r="G247" s="402">
        <f>F247/E247</f>
        <v>6.621053333333333</v>
      </c>
      <c r="H247" s="479"/>
      <c r="I247" s="529"/>
      <c r="J247" s="529"/>
      <c r="K247" s="529"/>
    </row>
    <row r="248" spans="1:11" ht="19.5" customHeight="1">
      <c r="A248" s="58"/>
      <c r="B248" s="59"/>
      <c r="C248" s="60" t="s">
        <v>44</v>
      </c>
      <c r="D248" s="61" t="s">
        <v>15</v>
      </c>
      <c r="E248" s="138">
        <v>900</v>
      </c>
      <c r="F248" s="151">
        <v>1086.29</v>
      </c>
      <c r="G248" s="349">
        <f>F248/E248</f>
        <v>1.2069888888888889</v>
      </c>
      <c r="H248" s="428"/>
      <c r="I248" s="337"/>
      <c r="J248" s="337"/>
      <c r="K248" s="337"/>
    </row>
    <row r="249" spans="1:11" ht="19.5" customHeight="1">
      <c r="A249" s="48"/>
      <c r="B249" s="49">
        <v>92695</v>
      </c>
      <c r="C249" s="49"/>
      <c r="D249" s="50" t="s">
        <v>8</v>
      </c>
      <c r="E249" s="146">
        <f>SUM(E250:E251)</f>
        <v>30000</v>
      </c>
      <c r="F249" s="146">
        <f>SUM(F250:F251)</f>
        <v>30000</v>
      </c>
      <c r="G249" s="350">
        <f>F249/E249</f>
        <v>1</v>
      </c>
      <c r="H249" s="457">
        <f>SUM(H250:H251)</f>
        <v>0</v>
      </c>
      <c r="I249" s="337"/>
      <c r="J249" s="337"/>
      <c r="K249" s="337"/>
    </row>
    <row r="250" spans="1:11" ht="19.5" customHeight="1">
      <c r="A250" s="51"/>
      <c r="B250" s="52"/>
      <c r="C250" s="52">
        <v>2440</v>
      </c>
      <c r="D250" s="54" t="s">
        <v>189</v>
      </c>
      <c r="E250" s="148">
        <v>30000</v>
      </c>
      <c r="F250" s="135">
        <v>30000</v>
      </c>
      <c r="G250" s="342">
        <f>F250/E250</f>
        <v>1</v>
      </c>
      <c r="H250" s="452"/>
      <c r="I250" s="337"/>
      <c r="J250" s="337"/>
      <c r="K250" s="337"/>
    </row>
    <row r="251" spans="1:11" ht="19.5" customHeight="1">
      <c r="A251" s="34"/>
      <c r="B251" s="36"/>
      <c r="C251" s="36"/>
      <c r="D251" s="37" t="s">
        <v>190</v>
      </c>
      <c r="E251" s="140"/>
      <c r="F251" s="141"/>
      <c r="G251" s="346"/>
      <c r="H251" s="447"/>
      <c r="I251" s="338"/>
      <c r="J251" s="338"/>
      <c r="K251" s="338"/>
    </row>
    <row r="252" spans="1:11" ht="15">
      <c r="A252" s="122"/>
      <c r="B252" s="123"/>
      <c r="C252" s="123"/>
      <c r="D252" s="124" t="s">
        <v>191</v>
      </c>
      <c r="E252" s="144">
        <v>38360330</v>
      </c>
      <c r="F252" s="144">
        <v>40500405.13</v>
      </c>
      <c r="G252" s="342">
        <f>F252/E252</f>
        <v>1.0557887570310267</v>
      </c>
      <c r="H252" s="429"/>
      <c r="I252" s="337"/>
      <c r="J252" s="337"/>
      <c r="K252" s="337"/>
    </row>
    <row r="253" spans="1:11" s="526" customFormat="1" ht="15.75" thickBot="1">
      <c r="A253" s="333"/>
      <c r="B253" s="334"/>
      <c r="C253" s="334"/>
      <c r="D253" s="335" t="s">
        <v>192</v>
      </c>
      <c r="E253" s="336">
        <f>SUM(E7+E34+E55+E139+E151+E214+E231+E234+E236+E247)</f>
        <v>1697330</v>
      </c>
      <c r="F253" s="336">
        <f>SUM(F7+F32+F34+F55++F124+F139+F151+F214+F231+F234+F236+F247)</f>
        <v>1815180.49</v>
      </c>
      <c r="G253" s="359">
        <f>F253/E253</f>
        <v>1.0694328680928282</v>
      </c>
      <c r="H253" s="480"/>
      <c r="I253" s="529"/>
      <c r="J253" s="529"/>
      <c r="K253" s="529"/>
    </row>
    <row r="254" spans="1:11" ht="15.75" thickBot="1">
      <c r="A254" s="125"/>
      <c r="B254" s="126"/>
      <c r="C254" s="126"/>
      <c r="D254" s="127" t="s">
        <v>193</v>
      </c>
      <c r="E254" s="179">
        <f>SUM(E5+E12+E18+E24+E40+E46+E63+E72+E77+E88+E128+E133+E167+E208+E212+E220+E240)</f>
        <v>40057660</v>
      </c>
      <c r="F254" s="179">
        <f>SUM(F5+F12+F18+F24+F40+F46+F63+F72+F77+F88+F128+F133+F167+F208+F212+F220+F240)</f>
        <v>42184346.96000001</v>
      </c>
      <c r="G254" s="481">
        <f>F254/E254</f>
        <v>1.0530906438369092</v>
      </c>
      <c r="H254" s="482">
        <f>SUM(H5+H12+H18+H24+H40+H46+H63+H72+H77+H88+H128+H133+H167+H208+H212+H220+H240)</f>
        <v>2429560.9600000004</v>
      </c>
      <c r="I254" s="337"/>
      <c r="J254" s="337"/>
      <c r="K254" s="337"/>
    </row>
    <row r="255" spans="1:11" ht="14.25">
      <c r="A255" s="128"/>
      <c r="B255" s="129"/>
      <c r="C255" s="130"/>
      <c r="D255" s="131"/>
      <c r="E255" s="180"/>
      <c r="F255" s="180"/>
      <c r="G255" s="131"/>
      <c r="H255" s="131"/>
      <c r="I255" s="131"/>
      <c r="J255" s="131"/>
      <c r="K255" s="131"/>
    </row>
    <row r="256" spans="1:11" ht="14.25">
      <c r="A256" s="128"/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</row>
    <row r="257" spans="2:11" ht="12.75">
      <c r="B257" s="133"/>
      <c r="C257" s="133"/>
      <c r="D257" s="134"/>
      <c r="E257" s="134"/>
      <c r="F257" s="134"/>
      <c r="G257" s="134"/>
      <c r="H257" s="134"/>
      <c r="I257" s="134"/>
      <c r="J257" s="134"/>
      <c r="K257" s="134"/>
    </row>
    <row r="258" spans="2:11" ht="12.75">
      <c r="B258" s="133"/>
      <c r="C258" s="133"/>
      <c r="D258" s="134"/>
      <c r="E258" s="134"/>
      <c r="F258" s="134"/>
      <c r="G258" s="134"/>
      <c r="H258" s="134"/>
      <c r="I258" s="134"/>
      <c r="J258" s="134"/>
      <c r="K258" s="134"/>
    </row>
    <row r="259" spans="2:11" ht="12.75">
      <c r="B259" s="133"/>
      <c r="C259" s="133"/>
      <c r="D259" s="134"/>
      <c r="E259" s="134"/>
      <c r="F259" s="134"/>
      <c r="G259" s="134"/>
      <c r="H259" s="134"/>
      <c r="I259" s="134"/>
      <c r="J259" s="134"/>
      <c r="K259" s="134"/>
    </row>
    <row r="260" spans="2:11" ht="12.75">
      <c r="B260" s="133"/>
      <c r="C260" s="133"/>
      <c r="D260" s="134"/>
      <c r="E260" s="134"/>
      <c r="F260" s="134"/>
      <c r="G260" s="134"/>
      <c r="H260" s="134"/>
      <c r="I260" s="134"/>
      <c r="J260" s="134"/>
      <c r="K260" s="134"/>
    </row>
    <row r="261" spans="2:11" ht="12.75">
      <c r="B261" s="133"/>
      <c r="C261" s="133"/>
      <c r="D261" s="134"/>
      <c r="E261" s="134"/>
      <c r="F261" s="134"/>
      <c r="G261" s="134"/>
      <c r="H261" s="134"/>
      <c r="I261" s="134"/>
      <c r="J261" s="134"/>
      <c r="K261" s="134"/>
    </row>
    <row r="262" spans="2:11" ht="12.75">
      <c r="B262" s="133"/>
      <c r="C262" s="133"/>
      <c r="D262" s="134"/>
      <c r="E262" s="134"/>
      <c r="F262" s="134"/>
      <c r="G262" s="134"/>
      <c r="H262" s="134"/>
      <c r="I262" s="134"/>
      <c r="J262" s="134"/>
      <c r="K262" s="134"/>
    </row>
    <row r="263" spans="2:11" ht="12.75">
      <c r="B263" s="133"/>
      <c r="C263" s="133"/>
      <c r="D263" s="134"/>
      <c r="E263" s="134"/>
      <c r="F263" s="134"/>
      <c r="G263" s="134"/>
      <c r="H263" s="134"/>
      <c r="I263" s="134"/>
      <c r="J263" s="134"/>
      <c r="K263" s="134"/>
    </row>
    <row r="264" spans="2:11" ht="12.75">
      <c r="B264" s="133"/>
      <c r="C264" s="133"/>
      <c r="D264" s="134"/>
      <c r="E264" s="134"/>
      <c r="F264" s="134"/>
      <c r="G264" s="134"/>
      <c r="H264" s="134"/>
      <c r="I264" s="134"/>
      <c r="J264" s="134"/>
      <c r="K264" s="134"/>
    </row>
    <row r="265" spans="2:15" ht="12.75">
      <c r="B265" s="133"/>
      <c r="C265" s="133"/>
      <c r="D265" s="134"/>
      <c r="E265" s="134"/>
      <c r="F265" s="134"/>
      <c r="G265" s="134"/>
      <c r="H265" s="134"/>
      <c r="I265" s="134"/>
      <c r="J265" s="134"/>
      <c r="K265" s="134"/>
      <c r="O265" t="s">
        <v>200</v>
      </c>
    </row>
    <row r="266" spans="2:11" ht="12.75">
      <c r="B266" s="133"/>
      <c r="C266" s="133"/>
      <c r="D266" s="134"/>
      <c r="E266" s="134"/>
      <c r="F266" s="134"/>
      <c r="G266" s="134"/>
      <c r="H266" s="134"/>
      <c r="I266" s="134"/>
      <c r="J266" s="134"/>
      <c r="K266" s="134"/>
    </row>
    <row r="267" spans="2:11" ht="12.75">
      <c r="B267" s="133"/>
      <c r="C267" s="133"/>
      <c r="D267" s="134"/>
      <c r="E267" s="134"/>
      <c r="F267" s="134"/>
      <c r="G267" s="134"/>
      <c r="H267" s="134"/>
      <c r="I267" s="134"/>
      <c r="J267" s="134"/>
      <c r="K267" s="134"/>
    </row>
    <row r="268" spans="2:11" ht="12.75">
      <c r="B268" s="133"/>
      <c r="C268" s="133"/>
      <c r="D268" s="134"/>
      <c r="E268" s="134"/>
      <c r="F268" s="134"/>
      <c r="G268" s="134"/>
      <c r="H268" s="134"/>
      <c r="I268" s="134"/>
      <c r="J268" s="134"/>
      <c r="K268" s="134"/>
    </row>
    <row r="269" spans="2:11" ht="12.75">
      <c r="B269" s="133"/>
      <c r="C269" s="133"/>
      <c r="D269" s="134"/>
      <c r="E269" s="134"/>
      <c r="F269" s="134"/>
      <c r="G269" s="134"/>
      <c r="H269" s="134"/>
      <c r="I269" s="134"/>
      <c r="J269" s="134"/>
      <c r="K269" s="134"/>
    </row>
    <row r="270" spans="2:11" ht="12.75">
      <c r="B270" s="133"/>
      <c r="C270" s="133"/>
      <c r="D270" s="134"/>
      <c r="E270" s="134"/>
      <c r="F270" s="134"/>
      <c r="G270" s="134"/>
      <c r="H270" s="134"/>
      <c r="I270" s="134"/>
      <c r="J270" s="134"/>
      <c r="K270" s="134"/>
    </row>
    <row r="271" spans="2:11" ht="12.75">
      <c r="B271" s="133"/>
      <c r="C271" s="133"/>
      <c r="D271" s="134"/>
      <c r="E271" s="134"/>
      <c r="F271" s="134"/>
      <c r="G271" s="134"/>
      <c r="H271" s="134"/>
      <c r="I271" s="134"/>
      <c r="J271" s="134"/>
      <c r="K271" s="134"/>
    </row>
    <row r="272" spans="2:11" ht="12.75">
      <c r="B272" s="133"/>
      <c r="C272" s="133"/>
      <c r="D272" s="134"/>
      <c r="E272" s="134"/>
      <c r="F272" s="134"/>
      <c r="G272" s="134"/>
      <c r="H272" s="134"/>
      <c r="I272" s="134"/>
      <c r="J272" s="134"/>
      <c r="K272" s="134"/>
    </row>
    <row r="273" spans="2:11" ht="12.75">
      <c r="B273" s="133"/>
      <c r="C273" s="133"/>
      <c r="D273" s="134"/>
      <c r="E273" s="134"/>
      <c r="F273" s="134"/>
      <c r="G273" s="134"/>
      <c r="H273" s="134"/>
      <c r="I273" s="134"/>
      <c r="J273" s="134"/>
      <c r="K273" s="134"/>
    </row>
    <row r="274" spans="2:11" ht="12.75">
      <c r="B274" s="133"/>
      <c r="C274" s="133"/>
      <c r="D274" s="134"/>
      <c r="E274" s="134"/>
      <c r="F274" s="134"/>
      <c r="G274" s="134"/>
      <c r="H274" s="134"/>
      <c r="I274" s="134"/>
      <c r="J274" s="134"/>
      <c r="K274" s="134"/>
    </row>
    <row r="275" spans="2:11" ht="12.75">
      <c r="B275" s="133"/>
      <c r="C275" s="133"/>
      <c r="D275" s="134"/>
      <c r="E275" s="134"/>
      <c r="F275" s="134"/>
      <c r="G275" s="134"/>
      <c r="H275" s="134"/>
      <c r="I275" s="134"/>
      <c r="J275" s="134"/>
      <c r="K275" s="134"/>
    </row>
    <row r="276" spans="2:11" ht="12.75">
      <c r="B276" s="133"/>
      <c r="C276" s="133"/>
      <c r="D276" s="134"/>
      <c r="E276" s="134"/>
      <c r="F276" s="134"/>
      <c r="G276" s="134"/>
      <c r="H276" s="134"/>
      <c r="I276" s="134"/>
      <c r="J276" s="134"/>
      <c r="K276" s="134"/>
    </row>
    <row r="277" spans="2:11" ht="12.75">
      <c r="B277" s="133"/>
      <c r="C277" s="133"/>
      <c r="D277" s="134"/>
      <c r="E277" s="134"/>
      <c r="F277" s="134"/>
      <c r="G277" s="134"/>
      <c r="H277" s="134"/>
      <c r="I277" s="134"/>
      <c r="J277" s="134"/>
      <c r="K277" s="134"/>
    </row>
    <row r="278" spans="2:11" ht="12.75">
      <c r="B278" s="133"/>
      <c r="C278" s="133"/>
      <c r="D278" s="134"/>
      <c r="E278" s="134"/>
      <c r="F278" s="134"/>
      <c r="G278" s="134"/>
      <c r="H278" s="134"/>
      <c r="I278" s="134"/>
      <c r="J278" s="134"/>
      <c r="K278" s="134"/>
    </row>
    <row r="279" spans="2:11" ht="12.75">
      <c r="B279" s="133"/>
      <c r="C279" s="133"/>
      <c r="D279" s="134"/>
      <c r="E279" s="134"/>
      <c r="F279" s="134"/>
      <c r="G279" s="134"/>
      <c r="H279" s="134"/>
      <c r="I279" s="134"/>
      <c r="J279" s="134"/>
      <c r="K279" s="134"/>
    </row>
    <row r="280" spans="2:11" ht="12.75">
      <c r="B280" s="133"/>
      <c r="C280" s="133"/>
      <c r="D280" s="134"/>
      <c r="E280" s="134"/>
      <c r="F280" s="134"/>
      <c r="G280" s="134"/>
      <c r="H280" s="134"/>
      <c r="I280" s="134"/>
      <c r="J280" s="134"/>
      <c r="K280" s="134"/>
    </row>
    <row r="281" spans="2:11" ht="12.75">
      <c r="B281" s="133"/>
      <c r="C281" s="133"/>
      <c r="D281" s="134"/>
      <c r="E281" s="134"/>
      <c r="F281" s="134"/>
      <c r="G281" s="134"/>
      <c r="H281" s="134"/>
      <c r="I281" s="134"/>
      <c r="J281" s="134"/>
      <c r="K281" s="134"/>
    </row>
    <row r="282" spans="2:11" ht="12.75">
      <c r="B282" s="133"/>
      <c r="C282" s="133"/>
      <c r="D282" s="134"/>
      <c r="E282" s="134"/>
      <c r="F282" s="134"/>
      <c r="G282" s="134"/>
      <c r="H282" s="134"/>
      <c r="I282" s="134"/>
      <c r="J282" s="134"/>
      <c r="K282" s="134"/>
    </row>
    <row r="283" spans="2:11" ht="12.75">
      <c r="B283" s="133"/>
      <c r="C283" s="133"/>
      <c r="D283" s="134"/>
      <c r="E283" s="134"/>
      <c r="F283" s="134"/>
      <c r="G283" s="134"/>
      <c r="H283" s="134"/>
      <c r="I283" s="134"/>
      <c r="J283" s="134"/>
      <c r="K283" s="134"/>
    </row>
    <row r="284" spans="2:11" ht="12.75">
      <c r="B284" s="133"/>
      <c r="C284" s="133"/>
      <c r="D284" s="134"/>
      <c r="E284" s="134"/>
      <c r="F284" s="134"/>
      <c r="G284" s="134"/>
      <c r="H284" s="134"/>
      <c r="I284" s="134"/>
      <c r="J284" s="134"/>
      <c r="K284" s="134"/>
    </row>
    <row r="285" spans="2:11" ht="12.75">
      <c r="B285" s="133"/>
      <c r="C285" s="133"/>
      <c r="D285" s="134"/>
      <c r="E285" s="134"/>
      <c r="F285" s="134"/>
      <c r="G285" s="134"/>
      <c r="H285" s="134"/>
      <c r="I285" s="134"/>
      <c r="J285" s="134"/>
      <c r="K285" s="134"/>
    </row>
    <row r="286" spans="2:11" ht="12.75">
      <c r="B286" s="133"/>
      <c r="C286" s="133"/>
      <c r="D286" s="134"/>
      <c r="E286" s="134"/>
      <c r="F286" s="134"/>
      <c r="G286" s="134"/>
      <c r="H286" s="134"/>
      <c r="I286" s="134"/>
      <c r="J286" s="134"/>
      <c r="K286" s="134"/>
    </row>
  </sheetData>
  <mergeCells count="1">
    <mergeCell ref="B1:F1"/>
  </mergeCells>
  <printOptions horizontalCentered="1"/>
  <pageMargins left="0.32" right="0.49" top="0.984251968503937" bottom="0" header="0.16" footer="0"/>
  <pageSetup horizontalDpi="300" verticalDpi="300" orientation="portrait" paperSize="9" scale="73" r:id="rId1"/>
  <headerFooter alignWithMargins="0">
    <oddHeader xml:space="preserve">&amp;R&amp;9Załącznik nr  1 
do sprawozdania z wykonania budżetu miasta i gminy za 2007 rok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Ząbkowice Ślaskie</dc:creator>
  <cp:keywords/>
  <dc:description/>
  <cp:lastModifiedBy>Urząd Miejski</cp:lastModifiedBy>
  <cp:lastPrinted>2008-03-18T13:06:24Z</cp:lastPrinted>
  <dcterms:created xsi:type="dcterms:W3CDTF">2008-03-06T06:41:36Z</dcterms:created>
  <dcterms:modified xsi:type="dcterms:W3CDTF">2008-03-21T08:01:25Z</dcterms:modified>
  <cp:category/>
  <cp:version/>
  <cp:contentType/>
  <cp:contentStatus/>
</cp:coreProperties>
</file>