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1"/>
  </bookViews>
  <sheets>
    <sheet name="Zał. nr 2 - wydatki" sheetId="1" r:id="rId1"/>
    <sheet name="Zał nr 1-dochody" sheetId="2" r:id="rId2"/>
  </sheets>
  <definedNames>
    <definedName name="_xlnm.Print_Area" localSheetId="1">'Zał nr 1-dochody'!$A$1:$H$241</definedName>
    <definedName name="_xlnm.Print_Area" localSheetId="0">'Zał. nr 2 - wydatki'!$A$1:$F$102</definedName>
  </definedNames>
  <calcPr fullCalcOnLoad="1"/>
</workbook>
</file>

<file path=xl/sharedStrings.xml><?xml version="1.0" encoding="utf-8"?>
<sst xmlns="http://schemas.openxmlformats.org/spreadsheetml/2006/main" count="435" uniqueCount="268">
  <si>
    <t>w  złotych</t>
  </si>
  <si>
    <t>Dział</t>
  </si>
  <si>
    <t>Rozdział*</t>
  </si>
  <si>
    <t>§</t>
  </si>
  <si>
    <t>Źródło dochodów</t>
  </si>
  <si>
    <t>010</t>
  </si>
  <si>
    <t>ROLNICTWO I ŁOWIECTWO</t>
  </si>
  <si>
    <t>01095</t>
  </si>
  <si>
    <t>Pozostała działalność</t>
  </si>
  <si>
    <t>Wpływy ze sprzedaży składników majątkowych</t>
  </si>
  <si>
    <t>zadań bieżących z zakresu administracji rządowej oraz</t>
  </si>
  <si>
    <t>innych zadań zleconych gminie ustawami</t>
  </si>
  <si>
    <t>O920</t>
  </si>
  <si>
    <t>Pozostałe odsetki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</si>
  <si>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</si>
  <si>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</si>
  <si>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</si>
  <si>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</si>
  <si>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</si>
  <si>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</si>
  <si>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</si>
  <si>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</si>
  <si>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</si>
  <si>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</si>
  <si>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</si>
  <si>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O580</t>
  </si>
  <si>
    <t>0690</t>
  </si>
  <si>
    <t>Wpływy z różnych opłat</t>
  </si>
  <si>
    <t>GOSPODARKA MIESZKANIOWA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</si>
  <si>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</si>
  <si>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</si>
  <si>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</si>
  <si>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</si>
  <si>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</si>
  <si>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</si>
  <si>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</si>
  <si>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</si>
  <si>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</si>
  <si>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</si>
  <si>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</si>
  <si>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</si>
  <si>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Dotacje celowe otrzymane z budżetu państwa na realizację</t>
  </si>
  <si>
    <t>DZIAŁALNOŚĆ USŁUGOWA</t>
  </si>
  <si>
    <t>Cmentarze</t>
  </si>
  <si>
    <t xml:space="preserve">Dotacje celowe otrzymane z budżetu państwa na zadania bieżące </t>
  </si>
  <si>
    <t>realizowane przez gminę na podstawie porozumień</t>
  </si>
  <si>
    <t>z organami administracji rządowej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</si>
  <si>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</si>
  <si>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</si>
  <si>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</si>
  <si>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</si>
  <si>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</si>
  <si>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</si>
  <si>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</si>
  <si>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</si>
  <si>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0970</t>
  </si>
  <si>
    <t>Wpływy z różnych dochodów</t>
  </si>
  <si>
    <t>Promocja jednostek samorządu terytorialnego</t>
  </si>
  <si>
    <t>O830</t>
  </si>
  <si>
    <t>Wpływy z usług</t>
  </si>
  <si>
    <t>O960</t>
  </si>
  <si>
    <t>URZĘDY NACZELNYCH ORGANÓW WŁADZY</t>
  </si>
  <si>
    <t>OBRONA NARODOWA</t>
  </si>
  <si>
    <t>Pozostałe wydatki obronne</t>
  </si>
  <si>
    <t>BEZPIECZEŃSTWO PUBLICZNE I OCHRONA P/POŻAROWA</t>
  </si>
  <si>
    <t>Ochotnicze straże pożarne</t>
  </si>
  <si>
    <t>Środki na dofinansowanie własnych zadań bieżących gmin</t>
  </si>
  <si>
    <t>(związków gmin), powiatów (związków powiatów),</t>
  </si>
  <si>
    <t>samorządów województw, pozyskane z innych źródeł</t>
  </si>
  <si>
    <t>Obrona cywilna</t>
  </si>
  <si>
    <t>Straż miejska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</si>
  <si>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</si>
  <si>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</si>
  <si>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</si>
  <si>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</si>
  <si>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</si>
  <si>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</si>
  <si>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</si>
  <si>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</si>
  <si>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</si>
  <si>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</si>
  <si>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</si>
  <si>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</si>
  <si>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</si>
  <si>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</si>
  <si>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</si>
  <si>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</si>
  <si>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</si>
  <si>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</si>
  <si>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</si>
  <si>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Rekompensatry utraconych dochodów w podatkach i opłatach lokalnych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</si>
  <si>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</si>
  <si>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</si>
  <si>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</si>
  <si>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</si>
  <si>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</si>
  <si>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</si>
  <si>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</si>
  <si>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</si>
  <si>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</si>
  <si>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</si>
  <si>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</si>
  <si>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</si>
  <si>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0590</t>
  </si>
  <si>
    <t>Wpływy  z opłat za koncesje i licencje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</si>
  <si>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</si>
  <si>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</si>
  <si>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</si>
  <si>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</si>
  <si>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</si>
  <si>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</si>
  <si>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</si>
  <si>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</si>
  <si>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</si>
  <si>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</si>
  <si>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</si>
  <si>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</si>
  <si>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</si>
  <si>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</si>
  <si>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0870</t>
  </si>
  <si>
    <t>własnych zadań biezących gmin</t>
  </si>
  <si>
    <t>Przedszkola</t>
  </si>
  <si>
    <t>Gimnazja</t>
  </si>
  <si>
    <t>Wpływy z róznych dochodów</t>
  </si>
  <si>
    <t>Dowożenie uczniów</t>
  </si>
  <si>
    <t>0830</t>
  </si>
  <si>
    <t>POMOC SPOŁECZNA</t>
  </si>
  <si>
    <t>Domy pomocy społecznej</t>
  </si>
  <si>
    <t>O970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</si>
  <si>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</si>
  <si>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</si>
  <si>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</si>
  <si>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</si>
  <si>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</si>
  <si>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</si>
  <si>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</si>
  <si>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</si>
  <si>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</si>
  <si>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</si>
  <si>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</si>
  <si>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odpadami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</si>
  <si>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</si>
  <si>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</si>
  <si>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</si>
  <si>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</si>
  <si>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</si>
  <si>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Domy i ośrodki kultury, świetlice i kluby</t>
  </si>
  <si>
    <t>Ochrona zabytków i opieka nad zabytkami</t>
  </si>
  <si>
    <t>KULTURA FIZYCZNA I SPORT</t>
  </si>
  <si>
    <t>Instytucje kultury fizycznej</t>
  </si>
  <si>
    <t>Dotacje otrzymane z funduszy celowych na realizację zadań</t>
  </si>
  <si>
    <t>bieżacych jednostek sektora finansów publicznych</t>
  </si>
  <si>
    <t>dochody bieżące</t>
  </si>
  <si>
    <t>dochody majątkowe</t>
  </si>
  <si>
    <t>DOCHODY OGÓŁEM</t>
  </si>
  <si>
    <t>Plan po zmianach</t>
  </si>
  <si>
    <t>6:5 %</t>
  </si>
  <si>
    <t>Dochody z najmu i dzierżawy składników majątkowych</t>
  </si>
  <si>
    <t>Wpływy ze sprzedaży wyrobów</t>
  </si>
  <si>
    <t>Zał. Nr 2</t>
  </si>
  <si>
    <t>O1010</t>
  </si>
  <si>
    <t>Infrastruktura wodociągowa i sanitacyjna wsi</t>
  </si>
  <si>
    <t>O1030</t>
  </si>
  <si>
    <t>Izby rolnicze</t>
  </si>
  <si>
    <t>O1095</t>
  </si>
  <si>
    <t>Drogi publiczne powiatowe</t>
  </si>
  <si>
    <t>Towarzystwa budownictwa społecznego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</si>
  <si>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</si>
  <si>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</si>
  <si>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</si>
  <si>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</si>
  <si>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PAŃSTWOWEJ, KONTROLI I OCHRONY PRAWA</t>
  </si>
  <si>
    <t>ORAZ SĄDOWNICTWA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</si>
  <si>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</si>
  <si>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</si>
  <si>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</si>
  <si>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</si>
  <si>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</si>
  <si>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</si>
  <si>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Rezerwy ogólne i celowe</t>
  </si>
  <si>
    <t>Oddziały przedszkolne w szkołach podstawowych</t>
  </si>
  <si>
    <t>Dokształcanie i doskonalenie nauczycieli</t>
  </si>
  <si>
    <t>OCHRONA ZDROWIA</t>
  </si>
  <si>
    <t>Przeciwdziałanie alkoholizmowi</t>
  </si>
  <si>
    <t>Dodatki mieszkaniowe</t>
  </si>
  <si>
    <t>Świetlice szkolne</t>
  </si>
  <si>
    <t>Kolonie i obozy oraz inne formy wypoczynku dzieci</t>
  </si>
  <si>
    <t>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</si>
  <si>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</si>
  <si>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</si>
  <si>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</si>
  <si>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</si>
  <si>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Biblioteki</t>
  </si>
  <si>
    <t>Obiekty sportowe</t>
  </si>
  <si>
    <t>Zadania w zakresie kultury fizycznej i sportu</t>
  </si>
  <si>
    <t>WYDATKI OGÓŁEM</t>
  </si>
  <si>
    <t>Drogi publiczne wojewódzkie</t>
  </si>
  <si>
    <t>Infrastruktura telekomunikacyjna</t>
  </si>
  <si>
    <t>Urzędy naczelnych organów władzy państwowej, kontroli</t>
  </si>
  <si>
    <t>i ochrony prawa</t>
  </si>
  <si>
    <t>Komendy powiatowe Policji</t>
  </si>
  <si>
    <t>Stołówki szkolne</t>
  </si>
  <si>
    <t>niektóre świadczenia z pomocy społecznej, niektóre świadczenia</t>
  </si>
  <si>
    <t>rodzinne oraz za osoby uczestniczące w zajęciach integracji</t>
  </si>
  <si>
    <t>społecznej</t>
  </si>
  <si>
    <t>Zakłady gospodarki komunalnej</t>
  </si>
  <si>
    <t>O770</t>
  </si>
  <si>
    <t>Wpływy z tytułu odpłatnego nabycia prawa własności</t>
  </si>
  <si>
    <t>oraz prawa użytkowania wieczystego nieruchomości</t>
  </si>
  <si>
    <t>Grzywny i inne kary pieniężne od osób prawnych i innych</t>
  </si>
  <si>
    <t>jednostek organizacyjnych</t>
  </si>
  <si>
    <t>O750</t>
  </si>
  <si>
    <t>O840</t>
  </si>
  <si>
    <t>Otrzymane spadki, zapisy i darowizny w postaci pieniężnej</t>
  </si>
  <si>
    <t>Urzędy naczelnych organów władzy państwowej,</t>
  </si>
  <si>
    <t>kontroli i ochrony prawa</t>
  </si>
  <si>
    <t>BEZPIECZEŃSTWO PUBLICZNE I OCHRONA P/POŻ.</t>
  </si>
  <si>
    <t xml:space="preserve">DOCHODY OD OSÓB PRAWNYCH, OD OSÓB FIZYCZNYCH </t>
  </si>
  <si>
    <t>I OD INNYCH JEDNOSTEK NIEPOSIADAJĄCYCH</t>
  </si>
  <si>
    <t xml:space="preserve">OSOBOWOŚCI PRAWNEJ ORAZ WYDATKI </t>
  </si>
  <si>
    <t>ZWIĄZANE Z ICH POBOREM</t>
  </si>
  <si>
    <t xml:space="preserve">Podatek od działalności gospodarczej osób fizycznych </t>
  </si>
  <si>
    <t>opłacany w formie karty podatkowej</t>
  </si>
  <si>
    <t>Wpływy z podatku rolnego, podatku leśnego, podatku</t>
  </si>
  <si>
    <t xml:space="preserve">, </t>
  </si>
  <si>
    <t>od czynności cywilnoprawnych, podatków i opłat</t>
  </si>
  <si>
    <t>lokalnych od osób prawnych i innych jed, organizacyjnych</t>
  </si>
  <si>
    <t>O690</t>
  </si>
  <si>
    <t xml:space="preserve">Wpływy z podatku rolnego, podatku leśnego, </t>
  </si>
  <si>
    <t>podatku od spadku i darowizn, podatku od czynności</t>
  </si>
  <si>
    <t>cywilnoprawnych, oraz podatków i opłat lokalnych</t>
  </si>
  <si>
    <t>od osób fizycznych</t>
  </si>
  <si>
    <t xml:space="preserve">Wpływy z innych opłat stanowiących dochody </t>
  </si>
  <si>
    <t>jednostek samorządu terytorialnego na podstawie</t>
  </si>
  <si>
    <t>ustaw</t>
  </si>
  <si>
    <t>O490</t>
  </si>
  <si>
    <t>Wpływy z innych lokalnych opłat pobieranych przez</t>
  </si>
  <si>
    <t>jednostki samorządu terytorialnego na podstawie</t>
  </si>
  <si>
    <t>odrębnych ustaw</t>
  </si>
  <si>
    <t>Udziały gmin w podatkach stanowiacych dochód</t>
  </si>
  <si>
    <t xml:space="preserve">budżetu państwa </t>
  </si>
  <si>
    <t>Różne rozliczenia finansowe</t>
  </si>
  <si>
    <t>Grzywny i inne kary pieniężne od osób prawnych</t>
  </si>
  <si>
    <t>i innych jednostek organizacyjnych</t>
  </si>
  <si>
    <t xml:space="preserve">Świadczenia rodzinne, zaliczka alimentacyjna oraz </t>
  </si>
  <si>
    <t>składki na ubezpieczenia emerytalne i rentowe</t>
  </si>
  <si>
    <t>z ubezpieczenia społecznego</t>
  </si>
  <si>
    <t xml:space="preserve">Składki na ubezpieczenia zdrowotne opłacane </t>
  </si>
  <si>
    <t xml:space="preserve">za osoby pobierające niektóre świadczenia </t>
  </si>
  <si>
    <t>z pomocy społecznej, niektóre świadczenia rodzinne</t>
  </si>
  <si>
    <t>oraz za osoby uczestniczące w zajęciach centrum</t>
  </si>
  <si>
    <t>integracji społecznej</t>
  </si>
  <si>
    <t>Realizacja dochodów za I półrocze 2009 roku wg źródeł</t>
  </si>
  <si>
    <t>Wykonanie za I półrocze 2009 roku</t>
  </si>
  <si>
    <t>Promocja jednostek samorzadu terytorialnego</t>
  </si>
  <si>
    <t>Wybory do Parlamentu Europejskiego</t>
  </si>
  <si>
    <t>Wpływy z roznych dochodów</t>
  </si>
  <si>
    <t>O900</t>
  </si>
  <si>
    <t xml:space="preserve">Odsetki od dotacji wykorzystanych niezgodnie z </t>
  </si>
  <si>
    <t>przeznaczeniem lub pobranych w nadmiernej wysokości</t>
  </si>
  <si>
    <t>Wpływy ze zwrotów dotacji wykorzystanych niezgodnie</t>
  </si>
  <si>
    <t>z przeznaczeniem lub pobranych w nadmiernej wysokości</t>
  </si>
  <si>
    <t>Wpływy do wyjaśnienia</t>
  </si>
  <si>
    <t>Realizacja wydatków budżetowych za I półrocze 2009 roku wg działów i rozdziałów klasyfikacji budżetowej</t>
  </si>
  <si>
    <t>Pozostała dzialalnośc</t>
  </si>
  <si>
    <t xml:space="preserve">Wykonanie za I półrocze 2009 roku </t>
  </si>
  <si>
    <t>Wybory do parlamentu europejskiego</t>
  </si>
  <si>
    <t>Pozostała dzialalność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</si>
</sst>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4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i/>
      <sz val="11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medium"/>
      <top style="thin">
        <color indexed="8"/>
      </top>
      <bottom style="hair"/>
    </border>
    <border>
      <left style="thin"/>
      <right style="medium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/>
    </border>
    <border>
      <left style="medium"/>
      <right style="thin"/>
      <top style="thin">
        <color indexed="8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 style="thin"/>
      <right style="medium"/>
      <top style="hair"/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thin"/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9" fontId="4" fillId="20" borderId="11" xfId="54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 quotePrefix="1">
      <alignment horizontal="center" vertical="center"/>
    </xf>
    <xf numFmtId="0" fontId="11" fillId="0" borderId="2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40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28" xfId="0" applyFont="1" applyBorder="1" applyAlignment="1">
      <alignment vertical="center"/>
    </xf>
    <xf numFmtId="0" fontId="12" fillId="24" borderId="0" xfId="0" applyFont="1" applyFill="1" applyAlignment="1">
      <alignment/>
    </xf>
    <xf numFmtId="0" fontId="3" fillId="25" borderId="45" xfId="0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vertical="center"/>
    </xf>
    <xf numFmtId="4" fontId="3" fillId="25" borderId="46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vertical="center"/>
    </xf>
    <xf numFmtId="4" fontId="3" fillId="25" borderId="14" xfId="0" applyNumberFormat="1" applyFont="1" applyFill="1" applyBorder="1" applyAlignment="1">
      <alignment vertical="center"/>
    </xf>
    <xf numFmtId="168" fontId="3" fillId="25" borderId="47" xfId="54" applyNumberFormat="1" applyFont="1" applyFill="1" applyBorder="1" applyAlignment="1">
      <alignment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vertical="center"/>
    </xf>
    <xf numFmtId="4" fontId="3" fillId="25" borderId="18" xfId="0" applyNumberFormat="1" applyFont="1" applyFill="1" applyBorder="1" applyAlignment="1">
      <alignment vertical="center"/>
    </xf>
    <xf numFmtId="0" fontId="3" fillId="25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vertical="center"/>
    </xf>
    <xf numFmtId="4" fontId="3" fillId="25" borderId="16" xfId="0" applyNumberFormat="1" applyFont="1" applyFill="1" applyBorder="1" applyAlignment="1">
      <alignment vertical="center"/>
    </xf>
    <xf numFmtId="0" fontId="3" fillId="25" borderId="21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4" fontId="3" fillId="25" borderId="22" xfId="0" applyNumberFormat="1" applyFont="1" applyFill="1" applyBorder="1" applyAlignment="1">
      <alignment vertical="center"/>
    </xf>
    <xf numFmtId="4" fontId="3" fillId="25" borderId="40" xfId="0" applyNumberFormat="1" applyFont="1" applyFill="1" applyBorder="1" applyAlignment="1">
      <alignment vertical="center"/>
    </xf>
    <xf numFmtId="0" fontId="3" fillId="25" borderId="31" xfId="0" applyFont="1" applyFill="1" applyBorder="1" applyAlignment="1">
      <alignment horizontal="center"/>
    </xf>
    <xf numFmtId="0" fontId="3" fillId="25" borderId="48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vertical="center"/>
    </xf>
    <xf numFmtId="4" fontId="3" fillId="25" borderId="48" xfId="0" applyNumberFormat="1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4" fontId="3" fillId="25" borderId="42" xfId="0" applyNumberFormat="1" applyFont="1" applyFill="1" applyBorder="1" applyAlignment="1">
      <alignment vertical="center"/>
    </xf>
    <xf numFmtId="168" fontId="3" fillId="25" borderId="49" xfId="54" applyNumberFormat="1" applyFont="1" applyFill="1" applyBorder="1" applyAlignment="1">
      <alignment vertical="center"/>
    </xf>
    <xf numFmtId="0" fontId="3" fillId="25" borderId="25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vertical="center"/>
    </xf>
    <xf numFmtId="4" fontId="3" fillId="25" borderId="26" xfId="0" applyNumberFormat="1" applyFont="1" applyFill="1" applyBorder="1" applyAlignment="1">
      <alignment vertical="center"/>
    </xf>
    <xf numFmtId="4" fontId="3" fillId="25" borderId="20" xfId="0" applyNumberFormat="1" applyFont="1" applyFill="1" applyBorder="1" applyAlignment="1">
      <alignment vertical="center"/>
    </xf>
    <xf numFmtId="0" fontId="3" fillId="25" borderId="33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vertical="center"/>
    </xf>
    <xf numFmtId="4" fontId="3" fillId="25" borderId="33" xfId="0" applyNumberFormat="1" applyFont="1" applyFill="1" applyBorder="1" applyAlignment="1">
      <alignment vertical="center"/>
    </xf>
    <xf numFmtId="4" fontId="3" fillId="25" borderId="34" xfId="0" applyNumberFormat="1" applyFont="1" applyFill="1" applyBorder="1" applyAlignment="1">
      <alignment vertical="center"/>
    </xf>
    <xf numFmtId="4" fontId="11" fillId="25" borderId="40" xfId="0" applyNumberFormat="1" applyFont="1" applyFill="1" applyBorder="1" applyAlignment="1">
      <alignment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vertical="center"/>
    </xf>
    <xf numFmtId="4" fontId="3" fillId="25" borderId="28" xfId="0" applyNumberFormat="1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4" fontId="11" fillId="25" borderId="14" xfId="0" applyNumberFormat="1" applyFont="1" applyFill="1" applyBorder="1" applyAlignment="1">
      <alignment vertical="center"/>
    </xf>
    <xf numFmtId="0" fontId="11" fillId="25" borderId="26" xfId="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vertical="center"/>
    </xf>
    <xf numFmtId="4" fontId="11" fillId="25" borderId="26" xfId="0" applyNumberFormat="1" applyFont="1" applyFill="1" applyBorder="1" applyAlignment="1">
      <alignment vertical="center"/>
    </xf>
    <xf numFmtId="0" fontId="12" fillId="25" borderId="0" xfId="0" applyFont="1" applyFill="1" applyAlignment="1">
      <alignment/>
    </xf>
    <xf numFmtId="4" fontId="11" fillId="25" borderId="16" xfId="0" applyNumberFormat="1" applyFont="1" applyFill="1" applyBorder="1" applyAlignment="1">
      <alignment vertical="center"/>
    </xf>
    <xf numFmtId="0" fontId="11" fillId="25" borderId="48" xfId="0" applyFont="1" applyFill="1" applyBorder="1" applyAlignment="1">
      <alignment horizontal="center" vertical="center"/>
    </xf>
    <xf numFmtId="0" fontId="11" fillId="25" borderId="48" xfId="0" applyFont="1" applyFill="1" applyBorder="1" applyAlignment="1">
      <alignment vertical="center"/>
    </xf>
    <xf numFmtId="4" fontId="11" fillId="25" borderId="34" xfId="0" applyNumberFormat="1" applyFont="1" applyFill="1" applyBorder="1" applyAlignment="1">
      <alignment vertical="center"/>
    </xf>
    <xf numFmtId="0" fontId="11" fillId="25" borderId="16" xfId="0" applyFont="1" applyFill="1" applyBorder="1" applyAlignment="1">
      <alignment horizontal="center" vertical="center"/>
    </xf>
    <xf numFmtId="4" fontId="11" fillId="25" borderId="22" xfId="0" applyNumberFormat="1" applyFont="1" applyFill="1" applyBorder="1" applyAlignment="1">
      <alignment vertical="center"/>
    </xf>
    <xf numFmtId="4" fontId="3" fillId="25" borderId="30" xfId="0" applyNumberFormat="1" applyFont="1" applyFill="1" applyBorder="1" applyAlignment="1">
      <alignment vertical="center"/>
    </xf>
    <xf numFmtId="0" fontId="11" fillId="25" borderId="22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center" vertical="center"/>
    </xf>
    <xf numFmtId="4" fontId="11" fillId="25" borderId="48" xfId="0" applyNumberFormat="1" applyFont="1" applyFill="1" applyBorder="1" applyAlignment="1">
      <alignment vertical="center"/>
    </xf>
    <xf numFmtId="4" fontId="11" fillId="25" borderId="46" xfId="0" applyNumberFormat="1" applyFont="1" applyFill="1" applyBorder="1" applyAlignment="1">
      <alignment vertical="center"/>
    </xf>
    <xf numFmtId="0" fontId="16" fillId="0" borderId="10" xfId="0" applyFont="1" applyBorder="1" applyAlignment="1" quotePrefix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25" borderId="0" xfId="0" applyFont="1" applyFill="1" applyAlignment="1">
      <alignment/>
    </xf>
    <xf numFmtId="0" fontId="16" fillId="25" borderId="50" xfId="0" applyFont="1" applyFill="1" applyBorder="1" applyAlignment="1">
      <alignment horizontal="center"/>
    </xf>
    <xf numFmtId="0" fontId="16" fillId="25" borderId="41" xfId="0" applyFont="1" applyFill="1" applyBorder="1" applyAlignment="1">
      <alignment horizontal="center" vertical="center"/>
    </xf>
    <xf numFmtId="0" fontId="16" fillId="25" borderId="41" xfId="0" applyFont="1" applyFill="1" applyBorder="1" applyAlignment="1">
      <alignment vertical="center"/>
    </xf>
    <xf numFmtId="4" fontId="16" fillId="25" borderId="41" xfId="0" applyNumberFormat="1" applyFont="1" applyFill="1" applyBorder="1" applyAlignment="1">
      <alignment vertical="center"/>
    </xf>
    <xf numFmtId="168" fontId="16" fillId="25" borderId="12" xfId="54" applyNumberFormat="1" applyFont="1" applyFill="1" applyBorder="1" applyAlignment="1">
      <alignment vertical="center"/>
    </xf>
    <xf numFmtId="0" fontId="18" fillId="25" borderId="0" xfId="0" applyFont="1" applyFill="1" applyAlignment="1">
      <alignment/>
    </xf>
    <xf numFmtId="3" fontId="17" fillId="25" borderId="0" xfId="0" applyNumberFormat="1" applyFont="1" applyFill="1" applyBorder="1" applyAlignment="1">
      <alignment vertical="center"/>
    </xf>
    <xf numFmtId="4" fontId="16" fillId="25" borderId="30" xfId="0" applyNumberFormat="1" applyFont="1" applyFill="1" applyBorder="1" applyAlignment="1">
      <alignment vertical="center"/>
    </xf>
    <xf numFmtId="0" fontId="16" fillId="25" borderId="32" xfId="0" applyFont="1" applyFill="1" applyBorder="1" applyAlignment="1">
      <alignment horizontal="center"/>
    </xf>
    <xf numFmtId="0" fontId="16" fillId="25" borderId="33" xfId="0" applyFont="1" applyFill="1" applyBorder="1" applyAlignment="1">
      <alignment horizontal="center" vertical="center"/>
    </xf>
    <xf numFmtId="4" fontId="16" fillId="25" borderId="33" xfId="0" applyNumberFormat="1" applyFont="1" applyFill="1" applyBorder="1" applyAlignment="1">
      <alignment vertical="center"/>
    </xf>
    <xf numFmtId="168" fontId="16" fillId="25" borderId="51" xfId="54" applyNumberFormat="1" applyFont="1" applyFill="1" applyBorder="1" applyAlignment="1">
      <alignment vertical="center"/>
    </xf>
    <xf numFmtId="0" fontId="16" fillId="25" borderId="22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vertical="center"/>
    </xf>
    <xf numFmtId="4" fontId="16" fillId="25" borderId="22" xfId="0" applyNumberFormat="1" applyFont="1" applyFill="1" applyBorder="1" applyAlignment="1">
      <alignment vertical="center"/>
    </xf>
    <xf numFmtId="0" fontId="16" fillId="25" borderId="27" xfId="0" applyFont="1" applyFill="1" applyBorder="1" applyAlignment="1">
      <alignment horizontal="center"/>
    </xf>
    <xf numFmtId="0" fontId="16" fillId="25" borderId="28" xfId="0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vertical="center"/>
    </xf>
    <xf numFmtId="4" fontId="16" fillId="25" borderId="28" xfId="0" applyNumberFormat="1" applyFont="1" applyFill="1" applyBorder="1" applyAlignment="1">
      <alignment vertical="center"/>
    </xf>
    <xf numFmtId="4" fontId="16" fillId="25" borderId="43" xfId="0" applyNumberFormat="1" applyFont="1" applyFill="1" applyBorder="1" applyAlignment="1">
      <alignment vertical="center"/>
    </xf>
    <xf numFmtId="0" fontId="16" fillId="25" borderId="33" xfId="0" applyFont="1" applyFill="1" applyBorder="1" applyAlignment="1">
      <alignment vertical="center"/>
    </xf>
    <xf numFmtId="4" fontId="16" fillId="25" borderId="16" xfId="0" applyNumberFormat="1" applyFont="1" applyFill="1" applyBorder="1" applyAlignment="1">
      <alignment vertical="center"/>
    </xf>
    <xf numFmtId="0" fontId="3" fillId="25" borderId="52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vertical="center"/>
    </xf>
    <xf numFmtId="168" fontId="3" fillId="25" borderId="53" xfId="54" applyNumberFormat="1" applyFont="1" applyFill="1" applyBorder="1" applyAlignment="1">
      <alignment vertical="center"/>
    </xf>
    <xf numFmtId="0" fontId="16" fillId="25" borderId="18" xfId="0" applyFont="1" applyFill="1" applyBorder="1" applyAlignment="1">
      <alignment horizontal="center" vertical="center"/>
    </xf>
    <xf numFmtId="0" fontId="16" fillId="25" borderId="18" xfId="0" applyFont="1" applyFill="1" applyBorder="1" applyAlignment="1">
      <alignment vertical="center"/>
    </xf>
    <xf numFmtId="0" fontId="16" fillId="25" borderId="19" xfId="0" applyFont="1" applyFill="1" applyBorder="1" applyAlignment="1">
      <alignment horizontal="center"/>
    </xf>
    <xf numFmtId="0" fontId="16" fillId="25" borderId="20" xfId="0" applyFont="1" applyFill="1" applyBorder="1" applyAlignment="1">
      <alignment horizontal="center" vertical="center"/>
    </xf>
    <xf numFmtId="4" fontId="16" fillId="25" borderId="20" xfId="0" applyNumberFormat="1" applyFont="1" applyFill="1" applyBorder="1" applyAlignment="1">
      <alignment vertical="center"/>
    </xf>
    <xf numFmtId="168" fontId="16" fillId="25" borderId="54" xfId="54" applyNumberFormat="1" applyFont="1" applyFill="1" applyBorder="1" applyAlignment="1">
      <alignment vertical="center"/>
    </xf>
    <xf numFmtId="0" fontId="16" fillId="25" borderId="48" xfId="0" applyFont="1" applyFill="1" applyBorder="1" applyAlignment="1">
      <alignment horizontal="center" vertical="center"/>
    </xf>
    <xf numFmtId="0" fontId="16" fillId="25" borderId="48" xfId="0" applyFont="1" applyFill="1" applyBorder="1" applyAlignment="1">
      <alignment vertical="center"/>
    </xf>
    <xf numFmtId="4" fontId="16" fillId="25" borderId="48" xfId="0" applyNumberFormat="1" applyFont="1" applyFill="1" applyBorder="1" applyAlignment="1">
      <alignment vertical="center"/>
    </xf>
    <xf numFmtId="0" fontId="16" fillId="25" borderId="26" xfId="0" applyFont="1" applyFill="1" applyBorder="1" applyAlignment="1">
      <alignment horizontal="center" vertical="center"/>
    </xf>
    <xf numFmtId="0" fontId="16" fillId="25" borderId="26" xfId="0" applyFont="1" applyFill="1" applyBorder="1" applyAlignment="1">
      <alignment vertical="center"/>
    </xf>
    <xf numFmtId="4" fontId="11" fillId="25" borderId="33" xfId="0" applyNumberFormat="1" applyFont="1" applyFill="1" applyBorder="1" applyAlignment="1">
      <alignment vertical="center"/>
    </xf>
    <xf numFmtId="168" fontId="11" fillId="25" borderId="49" xfId="54" applyNumberFormat="1" applyFont="1" applyFill="1" applyBorder="1" applyAlignment="1">
      <alignment vertical="center"/>
    </xf>
    <xf numFmtId="0" fontId="16" fillId="25" borderId="20" xfId="0" applyFont="1" applyFill="1" applyBorder="1" applyAlignment="1">
      <alignment vertical="center"/>
    </xf>
    <xf numFmtId="0" fontId="3" fillId="25" borderId="34" xfId="0" applyFont="1" applyFill="1" applyBorder="1" applyAlignment="1">
      <alignment vertical="center"/>
    </xf>
    <xf numFmtId="0" fontId="11" fillId="25" borderId="34" xfId="0" applyFont="1" applyFill="1" applyBorder="1" applyAlignment="1">
      <alignment horizontal="center" vertical="center"/>
    </xf>
    <xf numFmtId="0" fontId="11" fillId="25" borderId="34" xfId="0" applyFont="1" applyFill="1" applyBorder="1" applyAlignment="1">
      <alignment vertical="center"/>
    </xf>
    <xf numFmtId="0" fontId="20" fillId="25" borderId="48" xfId="0" applyFont="1" applyFill="1" applyBorder="1" applyAlignment="1">
      <alignment vertical="center"/>
    </xf>
    <xf numFmtId="0" fontId="16" fillId="25" borderId="34" xfId="0" applyFont="1" applyFill="1" applyBorder="1" applyAlignment="1">
      <alignment horizontal="center" vertical="center"/>
    </xf>
    <xf numFmtId="0" fontId="16" fillId="25" borderId="34" xfId="0" applyFont="1" applyFill="1" applyBorder="1" applyAlignment="1">
      <alignment vertical="center"/>
    </xf>
    <xf numFmtId="4" fontId="16" fillId="25" borderId="3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168" fontId="4" fillId="0" borderId="48" xfId="54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" fontId="11" fillId="0" borderId="24" xfId="0" applyNumberFormat="1" applyFont="1" applyBorder="1" applyAlignment="1">
      <alignment vertical="center"/>
    </xf>
    <xf numFmtId="0" fontId="21" fillId="24" borderId="55" xfId="0" applyFont="1" applyFill="1" applyBorder="1" applyAlignment="1">
      <alignment horizontal="center" vertical="center"/>
    </xf>
    <xf numFmtId="0" fontId="11" fillId="24" borderId="56" xfId="0" applyFont="1" applyFill="1" applyBorder="1" applyAlignment="1">
      <alignment horizontal="center" vertical="center"/>
    </xf>
    <xf numFmtId="0" fontId="10" fillId="24" borderId="57" xfId="0" applyFont="1" applyFill="1" applyBorder="1" applyAlignment="1">
      <alignment vertical="center"/>
    </xf>
    <xf numFmtId="4" fontId="10" fillId="24" borderId="58" xfId="0" applyNumberFormat="1" applyFont="1" applyFill="1" applyBorder="1" applyAlignment="1">
      <alignment vertical="center"/>
    </xf>
    <xf numFmtId="0" fontId="4" fillId="20" borderId="59" xfId="0" applyFont="1" applyFill="1" applyBorder="1" applyAlignment="1">
      <alignment horizontal="center" vertical="center" wrapText="1"/>
    </xf>
    <xf numFmtId="168" fontId="4" fillId="0" borderId="42" xfId="54" applyNumberFormat="1" applyFont="1" applyBorder="1" applyAlignment="1">
      <alignment vertical="center"/>
    </xf>
    <xf numFmtId="168" fontId="4" fillId="0" borderId="14" xfId="54" applyNumberFormat="1" applyFont="1" applyBorder="1" applyAlignment="1">
      <alignment vertical="center"/>
    </xf>
    <xf numFmtId="168" fontId="3" fillId="0" borderId="14" xfId="54" applyNumberFormat="1" applyFont="1" applyBorder="1" applyAlignment="1">
      <alignment vertical="center"/>
    </xf>
    <xf numFmtId="168" fontId="4" fillId="0" borderId="40" xfId="54" applyNumberFormat="1" applyFont="1" applyBorder="1" applyAlignment="1">
      <alignment vertical="center"/>
    </xf>
    <xf numFmtId="168" fontId="4" fillId="0" borderId="34" xfId="54" applyNumberFormat="1" applyFont="1" applyBorder="1" applyAlignment="1">
      <alignment vertical="center"/>
    </xf>
    <xf numFmtId="168" fontId="3" fillId="0" borderId="18" xfId="54" applyNumberFormat="1" applyFont="1" applyBorder="1" applyAlignment="1">
      <alignment vertical="center"/>
    </xf>
    <xf numFmtId="168" fontId="3" fillId="0" borderId="40" xfId="54" applyNumberFormat="1" applyFont="1" applyBorder="1" applyAlignment="1">
      <alignment vertical="center"/>
    </xf>
    <xf numFmtId="168" fontId="4" fillId="0" borderId="16" xfId="54" applyNumberFormat="1" applyFont="1" applyBorder="1" applyAlignment="1">
      <alignment vertical="center"/>
    </xf>
    <xf numFmtId="168" fontId="4" fillId="0" borderId="46" xfId="54" applyNumberFormat="1" applyFont="1" applyBorder="1" applyAlignment="1">
      <alignment vertical="center"/>
    </xf>
    <xf numFmtId="168" fontId="3" fillId="0" borderId="16" xfId="54" applyNumberFormat="1" applyFont="1" applyBorder="1" applyAlignment="1">
      <alignment vertical="center"/>
    </xf>
    <xf numFmtId="168" fontId="3" fillId="0" borderId="43" xfId="54" applyNumberFormat="1" applyFont="1" applyBorder="1" applyAlignment="1">
      <alignment vertical="center"/>
    </xf>
    <xf numFmtId="168" fontId="4" fillId="0" borderId="18" xfId="54" applyNumberFormat="1" applyFont="1" applyBorder="1" applyAlignment="1">
      <alignment vertical="center"/>
    </xf>
    <xf numFmtId="168" fontId="10" fillId="24" borderId="14" xfId="54" applyNumberFormat="1" applyFont="1" applyFill="1" applyBorder="1" applyAlignment="1">
      <alignment vertical="center"/>
    </xf>
    <xf numFmtId="0" fontId="0" fillId="14" borderId="0" xfId="0" applyFill="1" applyAlignment="1">
      <alignment/>
    </xf>
    <xf numFmtId="0" fontId="3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168" fontId="3" fillId="0" borderId="65" xfId="54" applyNumberFormat="1" applyFont="1" applyBorder="1" applyAlignment="1">
      <alignment vertic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168" fontId="4" fillId="0" borderId="65" xfId="54" applyNumberFormat="1" applyFont="1" applyBorder="1" applyAlignment="1">
      <alignment vertical="center"/>
    </xf>
    <xf numFmtId="0" fontId="3" fillId="25" borderId="17" xfId="0" applyFont="1" applyFill="1" applyBorder="1" applyAlignment="1">
      <alignment horizontal="center"/>
    </xf>
    <xf numFmtId="168" fontId="16" fillId="25" borderId="68" xfId="54" applyNumberFormat="1" applyFont="1" applyFill="1" applyBorder="1" applyAlignment="1">
      <alignment vertical="center"/>
    </xf>
    <xf numFmtId="0" fontId="16" fillId="25" borderId="31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168" fontId="16" fillId="25" borderId="47" xfId="54" applyNumberFormat="1" applyFont="1" applyFill="1" applyBorder="1" applyAlignment="1">
      <alignment vertical="center"/>
    </xf>
    <xf numFmtId="0" fontId="4" fillId="25" borderId="15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11" fillId="25" borderId="69" xfId="0" applyFont="1" applyFill="1" applyBorder="1" applyAlignment="1">
      <alignment horizontal="center"/>
    </xf>
    <xf numFmtId="0" fontId="11" fillId="25" borderId="21" xfId="0" applyFont="1" applyFill="1" applyBorder="1" applyAlignment="1">
      <alignment horizontal="center"/>
    </xf>
    <xf numFmtId="0" fontId="11" fillId="25" borderId="70" xfId="0" applyFont="1" applyFill="1" applyBorder="1" applyAlignment="1">
      <alignment horizontal="center"/>
    </xf>
    <xf numFmtId="0" fontId="11" fillId="25" borderId="71" xfId="0" applyFont="1" applyFill="1" applyBorder="1" applyAlignment="1">
      <alignment horizontal="center" vertical="center"/>
    </xf>
    <xf numFmtId="0" fontId="11" fillId="25" borderId="64" xfId="0" applyFont="1" applyFill="1" applyBorder="1" applyAlignment="1">
      <alignment vertical="center"/>
    </xf>
    <xf numFmtId="4" fontId="11" fillId="25" borderId="71" xfId="0" applyNumberFormat="1" applyFont="1" applyFill="1" applyBorder="1" applyAlignment="1">
      <alignment vertical="center"/>
    </xf>
    <xf numFmtId="0" fontId="16" fillId="25" borderId="72" xfId="0" applyFont="1" applyFill="1" applyBorder="1" applyAlignment="1">
      <alignment horizontal="center"/>
    </xf>
    <xf numFmtId="0" fontId="16" fillId="25" borderId="73" xfId="0" applyFont="1" applyFill="1" applyBorder="1" applyAlignment="1">
      <alignment horizontal="center" vertical="center"/>
    </xf>
    <xf numFmtId="0" fontId="16" fillId="25" borderId="73" xfId="0" applyFont="1" applyFill="1" applyBorder="1" applyAlignment="1">
      <alignment vertical="center"/>
    </xf>
    <xf numFmtId="4" fontId="16" fillId="25" borderId="73" xfId="0" applyNumberFormat="1" applyFont="1" applyFill="1" applyBorder="1" applyAlignment="1">
      <alignment vertical="center"/>
    </xf>
    <xf numFmtId="0" fontId="3" fillId="25" borderId="69" xfId="0" applyFont="1" applyFill="1" applyBorder="1" applyAlignment="1">
      <alignment horizontal="center"/>
    </xf>
    <xf numFmtId="168" fontId="16" fillId="25" borderId="53" xfId="54" applyNumberFormat="1" applyFont="1" applyFill="1" applyBorder="1" applyAlignment="1">
      <alignment vertical="center"/>
    </xf>
    <xf numFmtId="168" fontId="3" fillId="25" borderId="74" xfId="54" applyNumberFormat="1" applyFont="1" applyFill="1" applyBorder="1" applyAlignment="1">
      <alignment vertical="center"/>
    </xf>
    <xf numFmtId="0" fontId="3" fillId="25" borderId="15" xfId="0" applyFont="1" applyFill="1" applyBorder="1" applyAlignment="1">
      <alignment horizontal="center"/>
    </xf>
    <xf numFmtId="0" fontId="11" fillId="25" borderId="31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25" borderId="25" xfId="0" applyFont="1" applyFill="1" applyBorder="1" applyAlignment="1">
      <alignment horizontal="center"/>
    </xf>
    <xf numFmtId="168" fontId="11" fillId="25" borderId="74" xfId="54" applyNumberFormat="1" applyFont="1" applyFill="1" applyBorder="1" applyAlignment="1">
      <alignment vertical="center"/>
    </xf>
    <xf numFmtId="0" fontId="16" fillId="25" borderId="69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168" fontId="3" fillId="25" borderId="76" xfId="54" applyNumberFormat="1" applyFont="1" applyFill="1" applyBorder="1" applyAlignment="1">
      <alignment vertical="center"/>
    </xf>
    <xf numFmtId="168" fontId="16" fillId="0" borderId="41" xfId="54" applyNumberFormat="1" applyFont="1" applyBorder="1" applyAlignment="1">
      <alignment vertical="center"/>
    </xf>
    <xf numFmtId="168" fontId="3" fillId="25" borderId="51" xfId="54" applyNumberFormat="1" applyFont="1" applyFill="1" applyBorder="1" applyAlignment="1">
      <alignment vertical="center"/>
    </xf>
    <xf numFmtId="4" fontId="11" fillId="25" borderId="20" xfId="0" applyNumberFormat="1" applyFont="1" applyFill="1" applyBorder="1" applyAlignment="1">
      <alignment vertical="center"/>
    </xf>
    <xf numFmtId="168" fontId="3" fillId="25" borderId="77" xfId="54" applyNumberFormat="1" applyFont="1" applyFill="1" applyBorder="1" applyAlignment="1">
      <alignment vertical="center"/>
    </xf>
    <xf numFmtId="0" fontId="16" fillId="25" borderId="78" xfId="0" applyFont="1" applyFill="1" applyBorder="1" applyAlignment="1">
      <alignment horizontal="center" vertical="center"/>
    </xf>
    <xf numFmtId="0" fontId="16" fillId="25" borderId="78" xfId="0" applyFont="1" applyFill="1" applyBorder="1" applyAlignment="1">
      <alignment vertical="center"/>
    </xf>
    <xf numFmtId="4" fontId="16" fillId="25" borderId="78" xfId="0" applyNumberFormat="1" applyFont="1" applyFill="1" applyBorder="1" applyAlignment="1">
      <alignment vertical="center"/>
    </xf>
    <xf numFmtId="168" fontId="3" fillId="25" borderId="68" xfId="54" applyNumberFormat="1" applyFont="1" applyFill="1" applyBorder="1" applyAlignment="1">
      <alignment vertical="center"/>
    </xf>
    <xf numFmtId="168" fontId="11" fillId="25" borderId="47" xfId="54" applyNumberFormat="1" applyFont="1" applyFill="1" applyBorder="1" applyAlignment="1">
      <alignment vertical="center"/>
    </xf>
    <xf numFmtId="0" fontId="4" fillId="25" borderId="23" xfId="0" applyFont="1" applyFill="1" applyBorder="1" applyAlignment="1">
      <alignment horizontal="center"/>
    </xf>
    <xf numFmtId="0" fontId="19" fillId="25" borderId="33" xfId="0" applyFont="1" applyFill="1" applyBorder="1" applyAlignment="1">
      <alignment vertical="center"/>
    </xf>
    <xf numFmtId="168" fontId="3" fillId="25" borderId="54" xfId="54" applyNumberFormat="1" applyFont="1" applyFill="1" applyBorder="1" applyAlignment="1">
      <alignment vertical="center"/>
    </xf>
    <xf numFmtId="168" fontId="11" fillId="25" borderId="53" xfId="54" applyNumberFormat="1" applyFont="1" applyFill="1" applyBorder="1" applyAlignment="1">
      <alignment vertical="center"/>
    </xf>
    <xf numFmtId="0" fontId="19" fillId="25" borderId="41" xfId="0" applyFont="1" applyFill="1" applyBorder="1" applyAlignment="1">
      <alignment vertical="center"/>
    </xf>
    <xf numFmtId="168" fontId="4" fillId="25" borderId="14" xfId="54" applyNumberFormat="1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68" fontId="16" fillId="0" borderId="78" xfId="54" applyNumberFormat="1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4" fontId="16" fillId="0" borderId="78" xfId="0" applyNumberFormat="1" applyFont="1" applyBorder="1" applyAlignment="1">
      <alignment vertical="center"/>
    </xf>
    <xf numFmtId="0" fontId="16" fillId="0" borderId="50" xfId="0" applyFont="1" applyBorder="1" applyAlignment="1">
      <alignment horizontal="center"/>
    </xf>
    <xf numFmtId="4" fontId="16" fillId="0" borderId="41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4" fontId="16" fillId="0" borderId="33" xfId="0" applyNumberFormat="1" applyFont="1" applyBorder="1" applyAlignment="1">
      <alignment vertical="center"/>
    </xf>
    <xf numFmtId="168" fontId="16" fillId="0" borderId="16" xfId="54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0" fontId="22" fillId="0" borderId="0" xfId="0" applyFont="1" applyAlignment="1">
      <alignment/>
    </xf>
    <xf numFmtId="4" fontId="10" fillId="0" borderId="48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vertical="center"/>
    </xf>
    <xf numFmtId="0" fontId="18" fillId="0" borderId="0" xfId="0" applyFont="1" applyAlignment="1">
      <alignment/>
    </xf>
    <xf numFmtId="168" fontId="4" fillId="0" borderId="33" xfId="54" applyNumberFormat="1" applyFont="1" applyBorder="1" applyAlignment="1">
      <alignment vertical="center"/>
    </xf>
    <xf numFmtId="168" fontId="3" fillId="0" borderId="22" xfId="54" applyNumberFormat="1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78" xfId="0" applyFont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vertical="center"/>
    </xf>
    <xf numFmtId="0" fontId="0" fillId="0" borderId="0" xfId="0" applyFont="1" applyAlignment="1">
      <alignment/>
    </xf>
    <xf numFmtId="168" fontId="4" fillId="0" borderId="26" xfId="54" applyNumberFormat="1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4" fontId="16" fillId="0" borderId="2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4" fillId="0" borderId="69" xfId="0" applyFont="1" applyBorder="1" applyAlignment="1">
      <alignment horizontal="center"/>
    </xf>
    <xf numFmtId="0" fontId="0" fillId="0" borderId="79" xfId="0" applyBorder="1" applyAlignment="1">
      <alignment/>
    </xf>
    <xf numFmtId="168" fontId="3" fillId="0" borderId="26" xfId="54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0" fontId="0" fillId="26" borderId="0" xfId="0" applyFill="1" applyAlignment="1">
      <alignment/>
    </xf>
    <xf numFmtId="168" fontId="3" fillId="0" borderId="42" xfId="54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168" fontId="16" fillId="0" borderId="34" xfId="54" applyNumberFormat="1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168" fontId="16" fillId="0" borderId="0" xfId="54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4" fontId="16" fillId="0" borderId="28" xfId="0" applyNumberFormat="1" applyFont="1" applyBorder="1" applyAlignment="1">
      <alignment vertical="center"/>
    </xf>
    <xf numFmtId="4" fontId="16" fillId="0" borderId="48" xfId="0" applyNumberFormat="1" applyFont="1" applyBorder="1" applyAlignment="1">
      <alignment vertical="center"/>
    </xf>
    <xf numFmtId="4" fontId="16" fillId="0" borderId="26" xfId="0" applyNumberFormat="1" applyFont="1" applyBorder="1" applyAlignment="1">
      <alignment vertical="center"/>
    </xf>
    <xf numFmtId="168" fontId="16" fillId="0" borderId="22" xfId="54" applyNumberFormat="1" applyFont="1" applyBorder="1" applyAlignment="1">
      <alignment vertical="center"/>
    </xf>
    <xf numFmtId="168" fontId="16" fillId="0" borderId="28" xfId="54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68" fontId="16" fillId="0" borderId="80" xfId="54" applyNumberFormat="1" applyFont="1" applyBorder="1" applyAlignment="1">
      <alignment vertical="center"/>
    </xf>
    <xf numFmtId="168" fontId="16" fillId="0" borderId="44" xfId="54" applyNumberFormat="1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168" fontId="4" fillId="0" borderId="20" xfId="54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8" fontId="3" fillId="0" borderId="28" xfId="54" applyNumberFormat="1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4" fontId="4" fillId="0" borderId="14" xfId="0" applyNumberFormat="1" applyFont="1" applyBorder="1" applyAlignment="1">
      <alignment vertical="center"/>
    </xf>
    <xf numFmtId="4" fontId="4" fillId="0" borderId="81" xfId="0" applyNumberFormat="1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168" fontId="4" fillId="0" borderId="24" xfId="54" applyNumberFormat="1" applyFont="1" applyBorder="1" applyAlignment="1">
      <alignment vertical="center"/>
    </xf>
    <xf numFmtId="0" fontId="0" fillId="0" borderId="82" xfId="0" applyBorder="1" applyAlignment="1">
      <alignment/>
    </xf>
    <xf numFmtId="0" fontId="16" fillId="0" borderId="72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9" fillId="0" borderId="73" xfId="0" applyFont="1" applyBorder="1" applyAlignment="1">
      <alignment vertical="center"/>
    </xf>
    <xf numFmtId="4" fontId="16" fillId="0" borderId="73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0" fillId="0" borderId="69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6" fillId="0" borderId="25" xfId="0" applyFont="1" applyBorder="1" applyAlignment="1">
      <alignment horizontal="center"/>
    </xf>
    <xf numFmtId="168" fontId="11" fillId="0" borderId="22" xfId="54" applyNumberFormat="1" applyFont="1" applyBorder="1" applyAlignment="1">
      <alignment vertical="center"/>
    </xf>
    <xf numFmtId="168" fontId="16" fillId="0" borderId="26" xfId="54" applyNumberFormat="1" applyFont="1" applyBorder="1" applyAlignment="1">
      <alignment vertical="center"/>
    </xf>
    <xf numFmtId="168" fontId="10" fillId="0" borderId="48" xfId="54" applyNumberFormat="1" applyFont="1" applyBorder="1" applyAlignment="1">
      <alignment vertical="center"/>
    </xf>
    <xf numFmtId="168" fontId="3" fillId="0" borderId="24" xfId="54" applyNumberFormat="1" applyFont="1" applyBorder="1" applyAlignment="1">
      <alignment vertical="center"/>
    </xf>
    <xf numFmtId="168" fontId="10" fillId="25" borderId="26" xfId="54" applyNumberFormat="1" applyFont="1" applyFill="1" applyBorder="1" applyAlignment="1">
      <alignment vertical="center"/>
    </xf>
    <xf numFmtId="168" fontId="3" fillId="25" borderId="14" xfId="54" applyNumberFormat="1" applyFont="1" applyFill="1" applyBorder="1" applyAlignment="1">
      <alignment vertical="center"/>
    </xf>
    <xf numFmtId="0" fontId="3" fillId="25" borderId="26" xfId="0" applyFont="1" applyFill="1" applyBorder="1" applyAlignment="1" quotePrefix="1">
      <alignment horizontal="center" vertical="center"/>
    </xf>
    <xf numFmtId="168" fontId="3" fillId="25" borderId="40" xfId="54" applyNumberFormat="1" applyFont="1" applyFill="1" applyBorder="1" applyAlignment="1">
      <alignment vertical="center"/>
    </xf>
    <xf numFmtId="0" fontId="11" fillId="25" borderId="16" xfId="0" applyFont="1" applyFill="1" applyBorder="1" applyAlignment="1">
      <alignment vertical="center"/>
    </xf>
    <xf numFmtId="168" fontId="11" fillId="25" borderId="26" xfId="54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4" fontId="4" fillId="0" borderId="51" xfId="0" applyNumberFormat="1" applyFont="1" applyBorder="1" applyAlignment="1">
      <alignment vertical="center"/>
    </xf>
    <xf numFmtId="4" fontId="3" fillId="25" borderId="47" xfId="0" applyNumberFormat="1" applyFont="1" applyFill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0" fontId="16" fillId="0" borderId="50" xfId="0" applyFont="1" applyBorder="1" applyAlignment="1" quotePrefix="1">
      <alignment horizontal="center"/>
    </xf>
    <xf numFmtId="4" fontId="16" fillId="0" borderId="68" xfId="0" applyNumberFormat="1" applyFont="1" applyBorder="1" applyAlignment="1">
      <alignment vertical="center"/>
    </xf>
    <xf numFmtId="4" fontId="4" fillId="0" borderId="53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" fontId="16" fillId="0" borderId="53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vertical="center"/>
    </xf>
    <xf numFmtId="4" fontId="11" fillId="0" borderId="54" xfId="0" applyNumberFormat="1" applyFont="1" applyBorder="1" applyAlignment="1">
      <alignment vertical="center"/>
    </xf>
    <xf numFmtId="4" fontId="3" fillId="25" borderId="76" xfId="0" applyNumberFormat="1" applyFont="1" applyFill="1" applyBorder="1" applyAlignment="1">
      <alignment vertical="center"/>
    </xf>
    <xf numFmtId="4" fontId="3" fillId="25" borderId="74" xfId="0" applyNumberFormat="1" applyFont="1" applyFill="1" applyBorder="1" applyAlignment="1">
      <alignment vertical="center"/>
    </xf>
    <xf numFmtId="4" fontId="3" fillId="0" borderId="7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4" fontId="3" fillId="0" borderId="76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4" fontId="16" fillId="0" borderId="74" xfId="0" applyNumberFormat="1" applyFont="1" applyBorder="1" applyAlignment="1">
      <alignment vertical="center"/>
    </xf>
    <xf numFmtId="4" fontId="11" fillId="0" borderId="47" xfId="0" applyNumberFormat="1" applyFont="1" applyBorder="1" applyAlignment="1">
      <alignment vertical="center"/>
    </xf>
    <xf numFmtId="4" fontId="3" fillId="25" borderId="49" xfId="0" applyNumberFormat="1" applyFont="1" applyFill="1" applyBorder="1" applyAlignment="1">
      <alignment vertical="center"/>
    </xf>
    <xf numFmtId="4" fontId="11" fillId="25" borderId="49" xfId="0" applyNumberFormat="1" applyFont="1" applyFill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" fontId="16" fillId="0" borderId="49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/>
    </xf>
    <xf numFmtId="4" fontId="16" fillId="0" borderId="54" xfId="0" applyNumberFormat="1" applyFont="1" applyBorder="1" applyAlignment="1">
      <alignment vertical="center"/>
    </xf>
    <xf numFmtId="4" fontId="4" fillId="0" borderId="76" xfId="0" applyNumberFormat="1" applyFont="1" applyBorder="1" applyAlignment="1">
      <alignment vertical="center"/>
    </xf>
    <xf numFmtId="4" fontId="16" fillId="0" borderId="51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/>
    </xf>
    <xf numFmtId="4" fontId="4" fillId="0" borderId="47" xfId="0" applyNumberFormat="1" applyFont="1" applyBorder="1" applyAlignment="1">
      <alignment vertical="center"/>
    </xf>
    <xf numFmtId="4" fontId="4" fillId="0" borderId="74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vertical="center"/>
    </xf>
    <xf numFmtId="4" fontId="3" fillId="0" borderId="8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4" fontId="16" fillId="0" borderId="84" xfId="0" applyNumberFormat="1" applyFont="1" applyBorder="1" applyAlignment="1">
      <alignment vertical="center"/>
    </xf>
    <xf numFmtId="4" fontId="11" fillId="25" borderId="47" xfId="0" applyNumberFormat="1" applyFont="1" applyFill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4" fontId="11" fillId="25" borderId="11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4" fontId="10" fillId="24" borderId="85" xfId="0" applyNumberFormat="1" applyFont="1" applyFill="1" applyBorder="1" applyAlignment="1">
      <alignment vertical="center"/>
    </xf>
    <xf numFmtId="10" fontId="4" fillId="0" borderId="83" xfId="54" applyNumberFormat="1" applyFont="1" applyBorder="1" applyAlignment="1">
      <alignment vertical="center"/>
    </xf>
    <xf numFmtId="0" fontId="3" fillId="25" borderId="86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vertical="center"/>
    </xf>
    <xf numFmtId="4" fontId="3" fillId="25" borderId="87" xfId="0" applyNumberFormat="1" applyFont="1" applyFill="1" applyBorder="1" applyAlignment="1">
      <alignment vertical="center"/>
    </xf>
    <xf numFmtId="4" fontId="3" fillId="25" borderId="59" xfId="0" applyNumberFormat="1" applyFont="1" applyFill="1" applyBorder="1" applyAlignment="1">
      <alignment vertical="center"/>
    </xf>
    <xf numFmtId="168" fontId="3" fillId="25" borderId="12" xfId="54" applyNumberFormat="1" applyFont="1" applyFill="1" applyBorder="1" applyAlignment="1">
      <alignment vertical="center"/>
    </xf>
    <xf numFmtId="0" fontId="11" fillId="25" borderId="10" xfId="0" applyFont="1" applyFill="1" applyBorder="1" applyAlignment="1">
      <alignment horizontal="center"/>
    </xf>
    <xf numFmtId="0" fontId="11" fillId="25" borderId="87" xfId="0" applyFont="1" applyFill="1" applyBorder="1" applyAlignment="1">
      <alignment vertical="center"/>
    </xf>
    <xf numFmtId="168" fontId="11" fillId="25" borderId="88" xfId="54" applyNumberFormat="1" applyFont="1" applyFill="1" applyBorder="1" applyAlignment="1">
      <alignment vertical="center"/>
    </xf>
    <xf numFmtId="0" fontId="3" fillId="25" borderId="70" xfId="0" applyFont="1" applyFill="1" applyBorder="1" applyAlignment="1">
      <alignment horizontal="center"/>
    </xf>
    <xf numFmtId="0" fontId="3" fillId="25" borderId="71" xfId="0" applyFont="1" applyFill="1" applyBorder="1" applyAlignment="1">
      <alignment horizontal="center" vertical="center"/>
    </xf>
    <xf numFmtId="0" fontId="3" fillId="25" borderId="64" xfId="0" applyFont="1" applyFill="1" applyBorder="1" applyAlignment="1">
      <alignment vertical="center"/>
    </xf>
    <xf numFmtId="4" fontId="3" fillId="25" borderId="71" xfId="0" applyNumberFormat="1" applyFont="1" applyFill="1" applyBorder="1" applyAlignment="1">
      <alignment vertical="center"/>
    </xf>
    <xf numFmtId="168" fontId="3" fillId="25" borderId="83" xfId="54" applyNumberFormat="1" applyFont="1" applyFill="1" applyBorder="1" applyAlignment="1">
      <alignment vertical="center"/>
    </xf>
    <xf numFmtId="168" fontId="16" fillId="0" borderId="84" xfId="54" applyNumberFormat="1" applyFont="1" applyBorder="1" applyAlignment="1">
      <alignment vertical="center"/>
    </xf>
    <xf numFmtId="0" fontId="16" fillId="25" borderId="35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168" fontId="16" fillId="25" borderId="74" xfId="54" applyNumberFormat="1" applyFont="1" applyFill="1" applyBorder="1" applyAlignment="1">
      <alignment vertical="center"/>
    </xf>
    <xf numFmtId="0" fontId="11" fillId="25" borderId="64" xfId="0" applyFont="1" applyFill="1" applyBorder="1" applyAlignment="1">
      <alignment horizontal="center" vertical="center"/>
    </xf>
    <xf numFmtId="0" fontId="11" fillId="25" borderId="71" xfId="0" applyFont="1" applyFill="1" applyBorder="1" applyAlignment="1">
      <alignment vertical="center"/>
    </xf>
    <xf numFmtId="168" fontId="11" fillId="25" borderId="89" xfId="54" applyNumberFormat="1" applyFont="1" applyFill="1" applyBorder="1" applyAlignment="1">
      <alignment vertical="center"/>
    </xf>
    <xf numFmtId="0" fontId="40" fillId="0" borderId="20" xfId="0" applyFont="1" applyBorder="1" applyAlignment="1">
      <alignment vertical="center"/>
    </xf>
    <xf numFmtId="4" fontId="4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68" fontId="11" fillId="0" borderId="16" xfId="54" applyNumberFormat="1" applyFont="1" applyBorder="1" applyAlignment="1">
      <alignment vertical="center"/>
    </xf>
    <xf numFmtId="0" fontId="40" fillId="0" borderId="90" xfId="0" applyFont="1" applyBorder="1" applyAlignment="1">
      <alignment horizontal="center"/>
    </xf>
    <xf numFmtId="0" fontId="40" fillId="0" borderId="91" xfId="0" applyFont="1" applyBorder="1" applyAlignment="1">
      <alignment horizontal="center" vertical="center"/>
    </xf>
    <xf numFmtId="4" fontId="10" fillId="0" borderId="92" xfId="0" applyNumberFormat="1" applyFont="1" applyBorder="1" applyAlignment="1">
      <alignment vertical="center"/>
    </xf>
    <xf numFmtId="0" fontId="3" fillId="0" borderId="93" xfId="0" applyFont="1" applyBorder="1" applyAlignment="1">
      <alignment horizontal="center"/>
    </xf>
    <xf numFmtId="0" fontId="11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4" fontId="11" fillId="0" borderId="94" xfId="0" applyNumberFormat="1" applyFont="1" applyBorder="1" applyAlignment="1">
      <alignment vertical="center"/>
    </xf>
    <xf numFmtId="4" fontId="10" fillId="0" borderId="95" xfId="0" applyNumberFormat="1" applyFont="1" applyBorder="1" applyAlignment="1">
      <alignment vertical="center"/>
    </xf>
    <xf numFmtId="168" fontId="10" fillId="0" borderId="95" xfId="54" applyNumberFormat="1" applyFont="1" applyBorder="1" applyAlignment="1">
      <alignment vertical="center"/>
    </xf>
    <xf numFmtId="168" fontId="16" fillId="0" borderId="96" xfId="54" applyNumberFormat="1" applyFont="1" applyBorder="1" applyAlignment="1">
      <alignment vertical="center"/>
    </xf>
    <xf numFmtId="168" fontId="3" fillId="0" borderId="97" xfId="54" applyNumberFormat="1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4" fontId="3" fillId="0" borderId="99" xfId="0" applyNumberFormat="1" applyFont="1" applyBorder="1" applyAlignment="1">
      <alignment vertical="center"/>
    </xf>
    <xf numFmtId="168" fontId="3" fillId="0" borderId="99" xfId="54" applyNumberFormat="1" applyFont="1" applyBorder="1" applyAlignment="1">
      <alignment vertical="center"/>
    </xf>
    <xf numFmtId="4" fontId="4" fillId="0" borderId="100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11" fillId="0" borderId="101" xfId="0" applyNumberFormat="1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0" fillId="0" borderId="102" xfId="0" applyBorder="1" applyAlignment="1">
      <alignment/>
    </xf>
    <xf numFmtId="0" fontId="3" fillId="0" borderId="103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3" fillId="0" borderId="94" xfId="0" applyFont="1" applyBorder="1" applyAlignment="1">
      <alignment vertical="center"/>
    </xf>
    <xf numFmtId="4" fontId="4" fillId="0" borderId="95" xfId="0" applyNumberFormat="1" applyFont="1" applyBorder="1" applyAlignment="1">
      <alignment vertical="center"/>
    </xf>
    <xf numFmtId="4" fontId="3" fillId="0" borderId="94" xfId="0" applyNumberFormat="1" applyFont="1" applyBorder="1" applyAlignment="1">
      <alignment vertical="center"/>
    </xf>
    <xf numFmtId="4" fontId="3" fillId="0" borderId="97" xfId="0" applyNumberFormat="1" applyFont="1" applyBorder="1" applyAlignment="1">
      <alignment vertical="center"/>
    </xf>
    <xf numFmtId="4" fontId="3" fillId="0" borderId="106" xfId="0" applyNumberFormat="1" applyFont="1" applyBorder="1" applyAlignment="1">
      <alignment vertical="center"/>
    </xf>
    <xf numFmtId="0" fontId="4" fillId="0" borderId="107" xfId="0" applyFont="1" applyBorder="1" applyAlignment="1">
      <alignment horizontal="center"/>
    </xf>
    <xf numFmtId="0" fontId="3" fillId="0" borderId="108" xfId="0" applyFont="1" applyBorder="1" applyAlignment="1" quotePrefix="1">
      <alignment horizontal="center" vertical="center"/>
    </xf>
    <xf numFmtId="4" fontId="4" fillId="0" borderId="98" xfId="0" applyNumberFormat="1" applyFont="1" applyBorder="1" applyAlignment="1">
      <alignment vertical="center"/>
    </xf>
    <xf numFmtId="168" fontId="4" fillId="0" borderId="98" xfId="54" applyNumberFormat="1" applyFont="1" applyBorder="1" applyAlignment="1">
      <alignment vertical="center"/>
    </xf>
    <xf numFmtId="0" fontId="4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0" xfId="0" applyFont="1" applyBorder="1" applyAlignment="1">
      <alignment vertical="center"/>
    </xf>
    <xf numFmtId="4" fontId="3" fillId="0" borderId="111" xfId="0" applyNumberFormat="1" applyFont="1" applyBorder="1" applyAlignment="1">
      <alignment vertical="center"/>
    </xf>
    <xf numFmtId="4" fontId="4" fillId="0" borderId="109" xfId="0" applyNumberFormat="1" applyFont="1" applyBorder="1" applyAlignment="1">
      <alignment vertical="center"/>
    </xf>
    <xf numFmtId="4" fontId="3" fillId="0" borderId="110" xfId="0" applyNumberFormat="1" applyFont="1" applyBorder="1" applyAlignment="1">
      <alignment vertical="center"/>
    </xf>
    <xf numFmtId="168" fontId="3" fillId="0" borderId="110" xfId="54" applyNumberFormat="1" applyFont="1" applyBorder="1" applyAlignment="1">
      <alignment vertic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0" xfId="0" applyFont="1" applyBorder="1" applyAlignment="1" quotePrefix="1">
      <alignment horizontal="center" vertical="center"/>
    </xf>
    <xf numFmtId="0" fontId="3" fillId="0" borderId="113" xfId="0" applyFont="1" applyBorder="1" applyAlignment="1" quotePrefix="1">
      <alignment horizontal="center" vertical="center"/>
    </xf>
    <xf numFmtId="0" fontId="3" fillId="0" borderId="114" xfId="0" applyFont="1" applyBorder="1" applyAlignment="1">
      <alignment vertical="center"/>
    </xf>
    <xf numFmtId="4" fontId="3" fillId="0" borderId="113" xfId="0" applyNumberFormat="1" applyFont="1" applyBorder="1" applyAlignment="1">
      <alignment vertical="center"/>
    </xf>
    <xf numFmtId="4" fontId="3" fillId="0" borderId="114" xfId="0" applyNumberFormat="1" applyFont="1" applyBorder="1" applyAlignment="1">
      <alignment vertical="center"/>
    </xf>
    <xf numFmtId="168" fontId="3" fillId="0" borderId="113" xfId="54" applyNumberFormat="1" applyFont="1" applyBorder="1" applyAlignment="1">
      <alignment vertical="center"/>
    </xf>
    <xf numFmtId="168" fontId="3" fillId="0" borderId="114" xfId="54" applyNumberFormat="1" applyFont="1" applyBorder="1" applyAlignment="1">
      <alignment vertical="center"/>
    </xf>
    <xf numFmtId="4" fontId="3" fillId="0" borderId="115" xfId="0" applyNumberFormat="1" applyFont="1" applyBorder="1" applyAlignment="1">
      <alignment vertical="center"/>
    </xf>
    <xf numFmtId="4" fontId="3" fillId="0" borderId="116" xfId="0" applyNumberFormat="1" applyFont="1" applyBorder="1" applyAlignment="1">
      <alignment vertical="center"/>
    </xf>
    <xf numFmtId="0" fontId="11" fillId="0" borderId="107" xfId="0" applyFont="1" applyBorder="1" applyAlignment="1">
      <alignment horizontal="center"/>
    </xf>
    <xf numFmtId="0" fontId="10" fillId="0" borderId="98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3" fillId="0" borderId="99" xfId="0" applyFont="1" applyBorder="1" applyAlignment="1" quotePrefix="1">
      <alignment horizontal="center" vertical="center"/>
    </xf>
    <xf numFmtId="0" fontId="10" fillId="0" borderId="98" xfId="0" applyFont="1" applyBorder="1" applyAlignment="1">
      <alignment vertical="center"/>
    </xf>
    <xf numFmtId="4" fontId="10" fillId="0" borderId="98" xfId="0" applyNumberFormat="1" applyFont="1" applyBorder="1" applyAlignment="1">
      <alignment vertical="center"/>
    </xf>
    <xf numFmtId="4" fontId="11" fillId="0" borderId="99" xfId="0" applyNumberFormat="1" applyFont="1" applyBorder="1" applyAlignment="1">
      <alignment vertical="center"/>
    </xf>
    <xf numFmtId="4" fontId="3" fillId="0" borderId="117" xfId="0" applyNumberFormat="1" applyFont="1" applyBorder="1" applyAlignment="1">
      <alignment vertical="center"/>
    </xf>
    <xf numFmtId="168" fontId="16" fillId="0" borderId="59" xfId="54" applyNumberFormat="1" applyFont="1" applyBorder="1" applyAlignment="1">
      <alignment vertical="center"/>
    </xf>
    <xf numFmtId="0" fontId="3" fillId="0" borderId="118" xfId="0" applyFont="1" applyBorder="1" applyAlignment="1">
      <alignment horizontal="center"/>
    </xf>
    <xf numFmtId="0" fontId="4" fillId="0" borderId="119" xfId="0" applyFont="1" applyBorder="1" applyAlignment="1" quotePrefix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9" xfId="0" applyFont="1" applyBorder="1" applyAlignment="1">
      <alignment vertical="center"/>
    </xf>
    <xf numFmtId="4" fontId="4" fillId="0" borderId="119" xfId="0" applyNumberFormat="1" applyFont="1" applyBorder="1" applyAlignment="1">
      <alignment vertical="center"/>
    </xf>
    <xf numFmtId="168" fontId="4" fillId="0" borderId="119" xfId="54" applyNumberFormat="1" applyFont="1" applyBorder="1" applyAlignment="1">
      <alignment vertical="center"/>
    </xf>
    <xf numFmtId="4" fontId="4" fillId="0" borderId="88" xfId="0" applyNumberFormat="1" applyFont="1" applyBorder="1" applyAlignment="1">
      <alignment vertical="center"/>
    </xf>
    <xf numFmtId="4" fontId="10" fillId="0" borderId="100" xfId="0" applyNumberFormat="1" applyFont="1" applyBorder="1" applyAlignment="1">
      <alignment vertical="center"/>
    </xf>
    <xf numFmtId="4" fontId="4" fillId="0" borderId="120" xfId="0" applyNumberFormat="1" applyFont="1" applyBorder="1" applyAlignment="1">
      <alignment vertical="center"/>
    </xf>
    <xf numFmtId="4" fontId="40" fillId="0" borderId="74" xfId="0" applyNumberFormat="1" applyFont="1" applyBorder="1" applyAlignment="1">
      <alignment vertical="center"/>
    </xf>
    <xf numFmtId="4" fontId="10" fillId="0" borderId="121" xfId="0" applyNumberFormat="1" applyFont="1" applyBorder="1" applyAlignment="1">
      <alignment vertical="center"/>
    </xf>
    <xf numFmtId="4" fontId="4" fillId="0" borderId="122" xfId="0" applyNumberFormat="1" applyFont="1" applyBorder="1" applyAlignment="1">
      <alignment vertical="center"/>
    </xf>
    <xf numFmtId="4" fontId="3" fillId="0" borderId="101" xfId="0" applyNumberFormat="1" applyFont="1" applyBorder="1" applyAlignment="1">
      <alignment vertical="center"/>
    </xf>
    <xf numFmtId="4" fontId="4" fillId="0" borderId="123" xfId="0" applyNumberFormat="1" applyFont="1" applyBorder="1" applyAlignment="1">
      <alignment vertical="center"/>
    </xf>
    <xf numFmtId="4" fontId="4" fillId="0" borderId="7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168" fontId="3" fillId="0" borderId="30" xfId="54" applyNumberFormat="1" applyFont="1" applyBorder="1" applyAlignment="1">
      <alignment vertical="center"/>
    </xf>
    <xf numFmtId="0" fontId="11" fillId="25" borderId="29" xfId="0" applyFont="1" applyFill="1" applyBorder="1" applyAlignment="1">
      <alignment horizontal="center"/>
    </xf>
    <xf numFmtId="0" fontId="11" fillId="25" borderId="30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vertical="center"/>
    </xf>
    <xf numFmtId="0" fontId="12" fillId="25" borderId="124" xfId="0" applyFont="1" applyFill="1" applyBorder="1" applyAlignment="1">
      <alignment/>
    </xf>
    <xf numFmtId="0" fontId="11" fillId="25" borderId="33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vertical="center"/>
    </xf>
    <xf numFmtId="4" fontId="11" fillId="25" borderId="30" xfId="0" applyNumberFormat="1" applyFont="1" applyFill="1" applyBorder="1" applyAlignment="1">
      <alignment vertical="center"/>
    </xf>
    <xf numFmtId="4" fontId="11" fillId="25" borderId="28" xfId="0" applyNumberFormat="1" applyFont="1" applyFill="1" applyBorder="1" applyAlignment="1">
      <alignment vertical="center"/>
    </xf>
    <xf numFmtId="0" fontId="17" fillId="25" borderId="124" xfId="0" applyFont="1" applyFill="1" applyBorder="1" applyAlignment="1">
      <alignment/>
    </xf>
    <xf numFmtId="4" fontId="16" fillId="25" borderId="14" xfId="0" applyNumberFormat="1" applyFont="1" applyFill="1" applyBorder="1" applyAlignment="1">
      <alignment vertical="center"/>
    </xf>
    <xf numFmtId="168" fontId="11" fillId="25" borderId="76" xfId="54" applyNumberFormat="1" applyFont="1" applyFill="1" applyBorder="1" applyAlignment="1">
      <alignment vertical="center"/>
    </xf>
    <xf numFmtId="168" fontId="16" fillId="25" borderId="77" xfId="54" applyNumberFormat="1" applyFont="1" applyFill="1" applyBorder="1" applyAlignment="1">
      <alignment vertical="center"/>
    </xf>
    <xf numFmtId="0" fontId="17" fillId="25" borderId="125" xfId="0" applyFont="1" applyFill="1" applyBorder="1" applyAlignment="1">
      <alignment/>
    </xf>
    <xf numFmtId="0" fontId="40" fillId="25" borderId="33" xfId="0" applyFont="1" applyFill="1" applyBorder="1" applyAlignment="1">
      <alignment vertical="center"/>
    </xf>
    <xf numFmtId="4" fontId="40" fillId="25" borderId="33" xfId="0" applyNumberFormat="1" applyFont="1" applyFill="1" applyBorder="1" applyAlignment="1">
      <alignment vertical="center"/>
    </xf>
    <xf numFmtId="168" fontId="40" fillId="25" borderId="51" xfId="54" applyNumberFormat="1" applyFont="1" applyFill="1" applyBorder="1" applyAlignment="1">
      <alignment vertical="center"/>
    </xf>
    <xf numFmtId="0" fontId="17" fillId="25" borderId="126" xfId="0" applyFont="1" applyFill="1" applyBorder="1" applyAlignment="1">
      <alignment/>
    </xf>
    <xf numFmtId="0" fontId="4" fillId="0" borderId="6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133"/>
  <sheetViews>
    <sheetView view="pageLayout" zoomScaleSheetLayoutView="75" workbookViewId="0" topLeftCell="A1">
      <selection activeCell="D101" sqref="D101"/>
    </sheetView>
  </sheetViews>
  <sheetFormatPr defaultColWidth="9.00390625" defaultRowHeight="12.75"/>
  <cols>
    <col min="1" max="1" width="5.00390625" style="75" customWidth="1"/>
    <col min="2" max="2" width="7.375" style="75" customWidth="1"/>
    <col min="3" max="3" width="57.375" style="0" customWidth="1"/>
    <col min="4" max="4" width="14.625" style="0" customWidth="1"/>
    <col min="5" max="5" width="15.25390625" style="0" customWidth="1"/>
    <col min="6" max="6" width="11.125" style="0" customWidth="1"/>
  </cols>
  <sheetData>
    <row r="1" spans="1:6" ht="15">
      <c r="A1" s="246"/>
      <c r="B1" s="593" t="s">
        <v>263</v>
      </c>
      <c r="C1" s="593"/>
      <c r="D1" s="593"/>
      <c r="E1" s="593"/>
      <c r="F1" s="248"/>
    </row>
    <row r="2" spans="1:6" ht="19.5" thickBot="1">
      <c r="A2" s="249"/>
      <c r="B2" s="250"/>
      <c r="C2" s="251"/>
      <c r="D2" s="251"/>
      <c r="E2" s="250"/>
      <c r="F2" s="252" t="s">
        <v>0</v>
      </c>
    </row>
    <row r="3" spans="1:6" s="9" customFormat="1" ht="70.5" customHeight="1">
      <c r="A3" s="2" t="s">
        <v>1</v>
      </c>
      <c r="B3" s="3" t="s">
        <v>2</v>
      </c>
      <c r="C3" s="5" t="s">
        <v>4</v>
      </c>
      <c r="D3" s="6" t="s">
        <v>155</v>
      </c>
      <c r="E3" s="7" t="s">
        <v>265</v>
      </c>
      <c r="F3" s="8" t="s">
        <v>156</v>
      </c>
    </row>
    <row r="4" spans="1:6" s="10" customFormat="1" ht="11.25" customHeight="1" thickBot="1">
      <c r="A4" s="419">
        <v>1</v>
      </c>
      <c r="B4" s="420">
        <v>2</v>
      </c>
      <c r="C4" s="420">
        <v>4</v>
      </c>
      <c r="D4" s="420">
        <v>5</v>
      </c>
      <c r="E4" s="420">
        <v>6</v>
      </c>
      <c r="F4" s="253">
        <v>7</v>
      </c>
    </row>
    <row r="5" spans="1:6" s="172" customFormat="1" ht="16.5" customHeight="1">
      <c r="A5" s="168" t="s">
        <v>5</v>
      </c>
      <c r="B5" s="169"/>
      <c r="C5" s="170" t="s">
        <v>6</v>
      </c>
      <c r="D5" s="171">
        <f>SUM(D6:D8)</f>
        <v>1304045</v>
      </c>
      <c r="E5" s="171">
        <f>SUM(E6:E8)</f>
        <v>337764.04</v>
      </c>
      <c r="F5" s="480">
        <f>E5/D5</f>
        <v>0.25901256475044954</v>
      </c>
    </row>
    <row r="6" spans="1:6" s="109" customFormat="1" ht="19.5" customHeight="1">
      <c r="A6" s="105"/>
      <c r="B6" s="106" t="s">
        <v>160</v>
      </c>
      <c r="C6" s="107" t="s">
        <v>161</v>
      </c>
      <c r="D6" s="108">
        <v>950000</v>
      </c>
      <c r="E6" s="108">
        <v>0</v>
      </c>
      <c r="F6" s="292">
        <f>E6/D6</f>
        <v>0</v>
      </c>
    </row>
    <row r="7" spans="1:6" s="109" customFormat="1" ht="19.5" customHeight="1">
      <c r="A7" s="110"/>
      <c r="B7" s="111" t="s">
        <v>162</v>
      </c>
      <c r="C7" s="112" t="s">
        <v>163</v>
      </c>
      <c r="D7" s="113">
        <v>31400</v>
      </c>
      <c r="E7" s="113">
        <v>15121.19</v>
      </c>
      <c r="F7" s="114">
        <f>E7/D7</f>
        <v>0.48156656050955415</v>
      </c>
    </row>
    <row r="8" spans="1:6" s="109" customFormat="1" ht="19.5" customHeight="1">
      <c r="A8" s="196"/>
      <c r="B8" s="197" t="s">
        <v>164</v>
      </c>
      <c r="C8" s="198" t="s">
        <v>8</v>
      </c>
      <c r="D8" s="126">
        <v>322645</v>
      </c>
      <c r="E8" s="126">
        <v>322642.85</v>
      </c>
      <c r="F8" s="136">
        <f>E8/D8</f>
        <v>0.9999933363294022</v>
      </c>
    </row>
    <row r="9" spans="1:6" s="173" customFormat="1" ht="16.5" customHeight="1">
      <c r="A9" s="174">
        <v>600</v>
      </c>
      <c r="B9" s="175"/>
      <c r="C9" s="176" t="s">
        <v>23</v>
      </c>
      <c r="D9" s="177">
        <f>SUM(D10:D14)</f>
        <v>8090000</v>
      </c>
      <c r="E9" s="177">
        <f>SUM(E10:E14)</f>
        <v>1217056.03</v>
      </c>
      <c r="F9" s="262">
        <f>E9/D9</f>
        <v>0.1504395587144623</v>
      </c>
    </row>
    <row r="10" spans="1:6" s="155" customFormat="1" ht="16.5" customHeight="1">
      <c r="A10" s="282"/>
      <c r="B10" s="157">
        <v>60013</v>
      </c>
      <c r="C10" s="158" t="s">
        <v>196</v>
      </c>
      <c r="D10" s="166">
        <v>400000</v>
      </c>
      <c r="E10" s="159">
        <v>0</v>
      </c>
      <c r="F10" s="294">
        <f aca="true" t="shared" si="0" ref="F10:F28">E10/D10</f>
        <v>0</v>
      </c>
    </row>
    <row r="11" spans="1:6" s="109" customFormat="1" ht="17.25" customHeight="1">
      <c r="A11" s="131"/>
      <c r="B11" s="132">
        <v>60014</v>
      </c>
      <c r="C11" s="133" t="s">
        <v>165</v>
      </c>
      <c r="D11" s="134">
        <v>400000</v>
      </c>
      <c r="E11" s="140">
        <v>0</v>
      </c>
      <c r="F11" s="280">
        <f t="shared" si="0"/>
        <v>0</v>
      </c>
    </row>
    <row r="12" spans="1:6" s="109" customFormat="1" ht="18.75" customHeight="1">
      <c r="A12" s="131"/>
      <c r="B12" s="132">
        <v>60016</v>
      </c>
      <c r="C12" s="133" t="s">
        <v>24</v>
      </c>
      <c r="D12" s="134">
        <v>7139000</v>
      </c>
      <c r="E12" s="135">
        <v>1216141.03</v>
      </c>
      <c r="F12" s="114">
        <f t="shared" si="0"/>
        <v>0.17035173413643367</v>
      </c>
    </row>
    <row r="13" spans="1:6" s="155" customFormat="1" ht="18.75" customHeight="1">
      <c r="A13" s="284"/>
      <c r="B13" s="152">
        <v>60053</v>
      </c>
      <c r="C13" s="153" t="s">
        <v>197</v>
      </c>
      <c r="D13" s="154">
        <v>51000</v>
      </c>
      <c r="E13" s="154">
        <v>915</v>
      </c>
      <c r="F13" s="285">
        <f t="shared" si="0"/>
        <v>0.017941176470588235</v>
      </c>
    </row>
    <row r="14" spans="1:8" s="155" customFormat="1" ht="18.75" customHeight="1">
      <c r="A14" s="575"/>
      <c r="B14" s="576">
        <v>60095</v>
      </c>
      <c r="C14" s="577" t="s">
        <v>264</v>
      </c>
      <c r="D14" s="295">
        <v>100000</v>
      </c>
      <c r="E14" s="156">
        <v>0</v>
      </c>
      <c r="F14" s="212">
        <f t="shared" si="0"/>
        <v>0</v>
      </c>
      <c r="G14" s="578"/>
      <c r="H14" s="578"/>
    </row>
    <row r="15" spans="1:7" s="173" customFormat="1" ht="18" customHeight="1">
      <c r="A15" s="174">
        <v>700</v>
      </c>
      <c r="B15" s="175"/>
      <c r="C15" s="176" t="s">
        <v>28</v>
      </c>
      <c r="D15" s="177">
        <f>SUM(D16:D17)</f>
        <v>930000</v>
      </c>
      <c r="E15" s="177">
        <f>SUM(E16:E17)</f>
        <v>108231.76</v>
      </c>
      <c r="F15" s="262">
        <f t="shared" si="0"/>
        <v>0.11637823655913979</v>
      </c>
      <c r="G15" s="588"/>
    </row>
    <row r="16" spans="1:6" s="109" customFormat="1" ht="21" customHeight="1">
      <c r="A16" s="131"/>
      <c r="B16" s="165">
        <v>70005</v>
      </c>
      <c r="C16" s="133" t="s">
        <v>29</v>
      </c>
      <c r="D16" s="121">
        <v>430000</v>
      </c>
      <c r="E16" s="134">
        <v>108231.76</v>
      </c>
      <c r="F16" s="292">
        <f t="shared" si="0"/>
        <v>0.25170176744186046</v>
      </c>
    </row>
    <row r="17" spans="1:6" s="109" customFormat="1" ht="18.75" customHeight="1">
      <c r="A17" s="122"/>
      <c r="B17" s="123">
        <v>70021</v>
      </c>
      <c r="C17" s="150" t="s">
        <v>166</v>
      </c>
      <c r="D17" s="125">
        <v>500000</v>
      </c>
      <c r="E17" s="121">
        <v>0</v>
      </c>
      <c r="F17" s="136">
        <f t="shared" si="0"/>
        <v>0</v>
      </c>
    </row>
    <row r="18" spans="1:6" s="179" customFormat="1" ht="19.5" customHeight="1">
      <c r="A18" s="481">
        <v>710</v>
      </c>
      <c r="B18" s="297"/>
      <c r="C18" s="298" t="s">
        <v>42</v>
      </c>
      <c r="D18" s="299">
        <f>SUM(D19:D21)</f>
        <v>781500</v>
      </c>
      <c r="E18" s="299">
        <f>SUM(E19:E21)</f>
        <v>82760.86</v>
      </c>
      <c r="F18" s="262">
        <f t="shared" si="0"/>
        <v>0.10590001279590532</v>
      </c>
    </row>
    <row r="19" spans="1:6" s="109" customFormat="1" ht="19.5" customHeight="1">
      <c r="A19" s="105"/>
      <c r="B19" s="106">
        <v>71004</v>
      </c>
      <c r="C19" s="107" t="s">
        <v>167</v>
      </c>
      <c r="D19" s="108">
        <v>595000</v>
      </c>
      <c r="E19" s="108">
        <v>80644.22</v>
      </c>
      <c r="F19" s="294">
        <f t="shared" si="0"/>
        <v>0.13553650420168067</v>
      </c>
    </row>
    <row r="20" spans="1:6" s="109" customFormat="1" ht="18" customHeight="1">
      <c r="A20" s="110"/>
      <c r="B20" s="111">
        <v>71014</v>
      </c>
      <c r="C20" s="112" t="s">
        <v>168</v>
      </c>
      <c r="D20" s="113">
        <v>20000</v>
      </c>
      <c r="E20" s="113">
        <v>2090.04</v>
      </c>
      <c r="F20" s="280">
        <f t="shared" si="0"/>
        <v>0.104502</v>
      </c>
    </row>
    <row r="21" spans="1:6" s="109" customFormat="1" ht="21.75" customHeight="1">
      <c r="A21" s="122"/>
      <c r="B21" s="197">
        <v>71035</v>
      </c>
      <c r="C21" s="198" t="s">
        <v>43</v>
      </c>
      <c r="D21" s="126">
        <v>166500</v>
      </c>
      <c r="E21" s="126">
        <v>26.6</v>
      </c>
      <c r="F21" s="136">
        <f t="shared" si="0"/>
        <v>0.00015975975975975976</v>
      </c>
    </row>
    <row r="22" spans="1:7" s="173" customFormat="1" ht="19.5" customHeight="1">
      <c r="A22" s="174">
        <v>750</v>
      </c>
      <c r="B22" s="175"/>
      <c r="C22" s="176" t="s">
        <v>47</v>
      </c>
      <c r="D22" s="177">
        <f>SUM(D23:D28)</f>
        <v>5991080</v>
      </c>
      <c r="E22" s="177">
        <f>SUM(E23:E28)</f>
        <v>2842857.4800000004</v>
      </c>
      <c r="F22" s="262">
        <f t="shared" si="0"/>
        <v>0.4745150256714984</v>
      </c>
      <c r="G22" s="180"/>
    </row>
    <row r="23" spans="1:6" s="109" customFormat="1" ht="19.5" customHeight="1">
      <c r="A23" s="131"/>
      <c r="B23" s="132">
        <v>75011</v>
      </c>
      <c r="C23" s="133" t="s">
        <v>48</v>
      </c>
      <c r="D23" s="134">
        <v>424476</v>
      </c>
      <c r="E23" s="135">
        <v>202299.85</v>
      </c>
      <c r="F23" s="294">
        <f t="shared" si="0"/>
        <v>0.4765872511048917</v>
      </c>
    </row>
    <row r="24" spans="1:6" s="109" customFormat="1" ht="19.5" customHeight="1">
      <c r="A24" s="131"/>
      <c r="B24" s="132">
        <v>75022</v>
      </c>
      <c r="C24" s="133" t="s">
        <v>169</v>
      </c>
      <c r="D24" s="134">
        <v>320000</v>
      </c>
      <c r="E24" s="135">
        <v>130893.82</v>
      </c>
      <c r="F24" s="114">
        <f t="shared" si="0"/>
        <v>0.4090431875</v>
      </c>
    </row>
    <row r="25" spans="1:6" s="109" customFormat="1" ht="19.5" customHeight="1">
      <c r="A25" s="137"/>
      <c r="B25" s="138">
        <v>75023</v>
      </c>
      <c r="C25" s="139" t="s">
        <v>54</v>
      </c>
      <c r="D25" s="140">
        <v>4846604</v>
      </c>
      <c r="E25" s="113">
        <v>2362770.99</v>
      </c>
      <c r="F25" s="280">
        <f t="shared" si="0"/>
        <v>0.48751063425029156</v>
      </c>
    </row>
    <row r="26" spans="1:6" s="109" customFormat="1" ht="19.5" customHeight="1">
      <c r="A26" s="137"/>
      <c r="B26" s="138">
        <v>75058</v>
      </c>
      <c r="C26" s="139" t="s">
        <v>170</v>
      </c>
      <c r="D26" s="140">
        <v>50000</v>
      </c>
      <c r="E26" s="113">
        <v>11479.24</v>
      </c>
      <c r="F26" s="136">
        <f t="shared" si="0"/>
        <v>0.2295848</v>
      </c>
    </row>
    <row r="27" spans="1:6" s="109" customFormat="1" ht="19.5" customHeight="1">
      <c r="A27" s="137"/>
      <c r="B27" s="138">
        <v>75075</v>
      </c>
      <c r="C27" s="139" t="s">
        <v>57</v>
      </c>
      <c r="D27" s="140">
        <v>230000</v>
      </c>
      <c r="E27" s="113">
        <v>101025.38</v>
      </c>
      <c r="F27" s="114">
        <f t="shared" si="0"/>
        <v>0.43924078260869565</v>
      </c>
    </row>
    <row r="28" spans="1:6" s="109" customFormat="1" ht="19.5" customHeight="1">
      <c r="A28" s="122"/>
      <c r="B28" s="123">
        <v>75095</v>
      </c>
      <c r="C28" s="124" t="s">
        <v>8</v>
      </c>
      <c r="D28" s="125">
        <v>120000</v>
      </c>
      <c r="E28" s="126">
        <v>34388.2</v>
      </c>
      <c r="F28" s="296">
        <f t="shared" si="0"/>
        <v>0.2865683333333333</v>
      </c>
    </row>
    <row r="29" spans="1:6" s="173" customFormat="1" ht="19.5" customHeight="1">
      <c r="A29" s="263">
        <v>751</v>
      </c>
      <c r="B29" s="206"/>
      <c r="C29" s="207" t="s">
        <v>61</v>
      </c>
      <c r="D29" s="208"/>
      <c r="E29" s="208"/>
      <c r="F29" s="185"/>
    </row>
    <row r="30" spans="1:6" s="173" customFormat="1" ht="19.5" customHeight="1">
      <c r="A30" s="264"/>
      <c r="B30" s="209"/>
      <c r="C30" s="210" t="s">
        <v>171</v>
      </c>
      <c r="D30" s="195">
        <f>SUM(D32:D34)</f>
        <v>40767</v>
      </c>
      <c r="E30" s="585">
        <f>SUM(E32:E34)</f>
        <v>38241.65</v>
      </c>
      <c r="F30" s="265">
        <f>E30/D30</f>
        <v>0.9380540633355411</v>
      </c>
    </row>
    <row r="31" spans="1:7" s="173" customFormat="1" ht="19.5" customHeight="1">
      <c r="A31" s="189"/>
      <c r="B31" s="200"/>
      <c r="C31" s="201" t="s">
        <v>172</v>
      </c>
      <c r="D31" s="192"/>
      <c r="E31" s="181"/>
      <c r="F31" s="587"/>
      <c r="G31" s="588"/>
    </row>
    <row r="32" spans="1:6" s="109" customFormat="1" ht="19.5" customHeight="1">
      <c r="A32" s="131"/>
      <c r="B32" s="132">
        <v>75101</v>
      </c>
      <c r="C32" s="133" t="s">
        <v>198</v>
      </c>
      <c r="D32" s="134">
        <v>3923</v>
      </c>
      <c r="E32" s="135">
        <v>1941.12</v>
      </c>
      <c r="F32" s="586">
        <f>E32/D32</f>
        <v>0.49480499617639556</v>
      </c>
    </row>
    <row r="33" spans="1:6" s="109" customFormat="1" ht="19.5" customHeight="1">
      <c r="A33" s="118"/>
      <c r="B33" s="119"/>
      <c r="C33" s="120" t="s">
        <v>199</v>
      </c>
      <c r="D33" s="140"/>
      <c r="E33" s="121"/>
      <c r="F33" s="280"/>
    </row>
    <row r="34" spans="1:7" s="173" customFormat="1" ht="19.5" customHeight="1">
      <c r="A34" s="189"/>
      <c r="B34" s="580">
        <v>75113</v>
      </c>
      <c r="C34" s="581" t="s">
        <v>266</v>
      </c>
      <c r="D34" s="582">
        <v>36844</v>
      </c>
      <c r="E34" s="583">
        <v>36300.53</v>
      </c>
      <c r="F34" s="136">
        <f>E34/D34</f>
        <v>0.9852494300293128</v>
      </c>
      <c r="G34" s="584"/>
    </row>
    <row r="35" spans="1:7" s="173" customFormat="1" ht="19.5" customHeight="1">
      <c r="A35" s="182">
        <v>752</v>
      </c>
      <c r="B35" s="579"/>
      <c r="C35" s="589" t="s">
        <v>62</v>
      </c>
      <c r="D35" s="590">
        <f>SUM(D36)</f>
        <v>2000</v>
      </c>
      <c r="E35" s="590">
        <f>SUM(E36)</f>
        <v>0</v>
      </c>
      <c r="F35" s="591">
        <f>E35/D35</f>
        <v>0</v>
      </c>
      <c r="G35" s="592"/>
    </row>
    <row r="36" spans="1:6" s="109" customFormat="1" ht="19.5" customHeight="1">
      <c r="A36" s="127"/>
      <c r="B36" s="128">
        <v>75212</v>
      </c>
      <c r="C36" s="129" t="s">
        <v>63</v>
      </c>
      <c r="D36" s="130">
        <v>2000</v>
      </c>
      <c r="E36" s="108">
        <v>0</v>
      </c>
      <c r="F36" s="300">
        <f aca="true" t="shared" si="1" ref="F36:F42">E36/D36</f>
        <v>0</v>
      </c>
    </row>
    <row r="37" spans="1:6" s="173" customFormat="1" ht="24" customHeight="1">
      <c r="A37" s="182">
        <v>754</v>
      </c>
      <c r="B37" s="183"/>
      <c r="C37" s="194" t="s">
        <v>64</v>
      </c>
      <c r="D37" s="184">
        <f>SUM(D38:D42)</f>
        <v>1325063</v>
      </c>
      <c r="E37" s="184">
        <f>SUM(E38:E42)</f>
        <v>255764.51</v>
      </c>
      <c r="F37" s="262">
        <f t="shared" si="1"/>
        <v>0.19302064128271637</v>
      </c>
    </row>
    <row r="38" spans="1:6" s="155" customFormat="1" ht="21.75" customHeight="1">
      <c r="A38" s="282"/>
      <c r="B38" s="157">
        <v>75405</v>
      </c>
      <c r="C38" s="158" t="s">
        <v>200</v>
      </c>
      <c r="D38" s="211">
        <v>4000</v>
      </c>
      <c r="E38" s="166">
        <v>0</v>
      </c>
      <c r="F38" s="294">
        <f t="shared" si="1"/>
        <v>0</v>
      </c>
    </row>
    <row r="39" spans="1:6" s="109" customFormat="1" ht="23.25" customHeight="1">
      <c r="A39" s="302"/>
      <c r="B39" s="132">
        <v>75412</v>
      </c>
      <c r="C39" s="133" t="s">
        <v>65</v>
      </c>
      <c r="D39" s="140">
        <v>440000</v>
      </c>
      <c r="E39" s="140">
        <v>63411.28</v>
      </c>
      <c r="F39" s="114">
        <f t="shared" si="1"/>
        <v>0.14411654545454544</v>
      </c>
    </row>
    <row r="40" spans="1:6" s="109" customFormat="1" ht="27" customHeight="1">
      <c r="A40" s="266"/>
      <c r="B40" s="165">
        <v>75414</v>
      </c>
      <c r="C40" s="150" t="s">
        <v>69</v>
      </c>
      <c r="D40" s="140">
        <v>1000</v>
      </c>
      <c r="E40" s="125">
        <v>841.8</v>
      </c>
      <c r="F40" s="114">
        <f t="shared" si="1"/>
        <v>0.8418</v>
      </c>
    </row>
    <row r="41" spans="1:6" s="109" customFormat="1" ht="22.5" customHeight="1">
      <c r="A41" s="122"/>
      <c r="B41" s="138">
        <v>75416</v>
      </c>
      <c r="C41" s="139" t="s">
        <v>70</v>
      </c>
      <c r="D41" s="140">
        <v>395063</v>
      </c>
      <c r="E41" s="140">
        <v>191511.43</v>
      </c>
      <c r="F41" s="114">
        <f t="shared" si="1"/>
        <v>0.4847617468606273</v>
      </c>
    </row>
    <row r="42" spans="1:6" s="109" customFormat="1" ht="22.5" customHeight="1">
      <c r="A42" s="122"/>
      <c r="B42" s="123">
        <v>75495</v>
      </c>
      <c r="C42" s="124" t="s">
        <v>267</v>
      </c>
      <c r="D42" s="125">
        <v>485000</v>
      </c>
      <c r="E42" s="121">
        <v>0</v>
      </c>
      <c r="F42" s="136">
        <f t="shared" si="1"/>
        <v>0</v>
      </c>
    </row>
    <row r="43" spans="1:6" s="173" customFormat="1" ht="19.5" customHeight="1">
      <c r="A43" s="182">
        <v>756</v>
      </c>
      <c r="B43" s="183"/>
      <c r="C43" s="303" t="s">
        <v>73</v>
      </c>
      <c r="D43" s="184"/>
      <c r="E43" s="184"/>
      <c r="F43" s="185"/>
    </row>
    <row r="44" spans="1:6" s="173" customFormat="1" ht="18.75" customHeight="1">
      <c r="A44" s="482"/>
      <c r="B44" s="186"/>
      <c r="C44" s="187" t="s">
        <v>74</v>
      </c>
      <c r="D44" s="188">
        <f>SUM(D46)</f>
        <v>408000</v>
      </c>
      <c r="E44" s="188">
        <f>SUM(E46)</f>
        <v>148105.58</v>
      </c>
      <c r="F44" s="483">
        <f>E44/D44</f>
        <v>0.36300387254901956</v>
      </c>
    </row>
    <row r="45" spans="1:6" s="173" customFormat="1" ht="21.75" customHeight="1">
      <c r="A45" s="189"/>
      <c r="B45" s="190"/>
      <c r="C45" s="191" t="s">
        <v>75</v>
      </c>
      <c r="D45" s="192"/>
      <c r="E45" s="193"/>
      <c r="F45" s="205"/>
    </row>
    <row r="46" spans="1:6" s="109" customFormat="1" ht="19.5" customHeight="1">
      <c r="A46" s="118"/>
      <c r="B46" s="119">
        <v>75647</v>
      </c>
      <c r="C46" s="120" t="s">
        <v>173</v>
      </c>
      <c r="D46" s="141">
        <v>408000</v>
      </c>
      <c r="E46" s="121">
        <v>148105.58</v>
      </c>
      <c r="F46" s="199">
        <f aca="true" t="shared" si="2" ref="F46:F54">E46/D46</f>
        <v>0.36300387254901956</v>
      </c>
    </row>
    <row r="47" spans="1:6" s="179" customFormat="1" ht="22.5" customHeight="1">
      <c r="A47" s="182">
        <v>757</v>
      </c>
      <c r="B47" s="183"/>
      <c r="C47" s="194" t="s">
        <v>174</v>
      </c>
      <c r="D47" s="184">
        <f>SUM(D48:D51)</f>
        <v>1542580</v>
      </c>
      <c r="E47" s="184">
        <f>SUM(E48:E51)</f>
        <v>180609.04</v>
      </c>
      <c r="F47" s="262">
        <f t="shared" si="2"/>
        <v>0.11708244629127826</v>
      </c>
    </row>
    <row r="48" spans="1:6" s="155" customFormat="1" ht="22.5" customHeight="1">
      <c r="A48" s="268"/>
      <c r="B48" s="157">
        <v>75702</v>
      </c>
      <c r="C48" s="158" t="s">
        <v>175</v>
      </c>
      <c r="D48" s="159">
        <v>616580</v>
      </c>
      <c r="E48" s="211">
        <v>180609.04</v>
      </c>
      <c r="F48" s="285">
        <f>E48/D48</f>
        <v>0.29292069155665124</v>
      </c>
    </row>
    <row r="49" spans="1:6" s="155" customFormat="1" ht="16.5" customHeight="1" thickBot="1">
      <c r="A49" s="270"/>
      <c r="B49" s="484"/>
      <c r="C49" s="485" t="s">
        <v>176</v>
      </c>
      <c r="D49" s="273"/>
      <c r="E49" s="273"/>
      <c r="F49" s="486"/>
    </row>
    <row r="50" spans="1:6" s="155" customFormat="1" ht="22.5" customHeight="1">
      <c r="A50" s="472"/>
      <c r="B50" s="461">
        <v>75704</v>
      </c>
      <c r="C50" s="473" t="s">
        <v>177</v>
      </c>
      <c r="D50" s="462">
        <v>926000</v>
      </c>
      <c r="E50" s="462">
        <v>0</v>
      </c>
      <c r="F50" s="474">
        <f>E50/D50</f>
        <v>0</v>
      </c>
    </row>
    <row r="51" spans="1:6" s="155" customFormat="1" ht="22.5" customHeight="1" thickBot="1">
      <c r="A51" s="270"/>
      <c r="B51" s="271"/>
      <c r="C51" s="272" t="s">
        <v>178</v>
      </c>
      <c r="D51" s="273"/>
      <c r="E51" s="273"/>
      <c r="F51" s="301"/>
    </row>
    <row r="52" spans="1:6" s="173" customFormat="1" ht="19.5" customHeight="1">
      <c r="A52" s="274">
        <v>758</v>
      </c>
      <c r="B52" s="275"/>
      <c r="C52" s="276" t="s">
        <v>109</v>
      </c>
      <c r="D52" s="277">
        <f>SUM(D53)</f>
        <v>676814</v>
      </c>
      <c r="E52" s="277">
        <f>SUM(E53)</f>
        <v>0</v>
      </c>
      <c r="F52" s="178">
        <f t="shared" si="2"/>
        <v>0</v>
      </c>
    </row>
    <row r="53" spans="1:6" s="109" customFormat="1" ht="19.5" customHeight="1">
      <c r="A53" s="118"/>
      <c r="B53" s="119">
        <v>75818</v>
      </c>
      <c r="C53" s="120" t="s">
        <v>179</v>
      </c>
      <c r="D53" s="141">
        <v>676814</v>
      </c>
      <c r="E53" s="121">
        <v>0</v>
      </c>
      <c r="F53" s="300">
        <f t="shared" si="2"/>
        <v>0</v>
      </c>
    </row>
    <row r="54" spans="1:6" s="173" customFormat="1" ht="19.5" customHeight="1">
      <c r="A54" s="182">
        <v>801</v>
      </c>
      <c r="B54" s="183"/>
      <c r="C54" s="194" t="s">
        <v>113</v>
      </c>
      <c r="D54" s="184">
        <f>SUM(D55:D62)</f>
        <v>20884882</v>
      </c>
      <c r="E54" s="184">
        <f>SUM(E55:E62)</f>
        <v>10911971.319999997</v>
      </c>
      <c r="F54" s="262">
        <f t="shared" si="2"/>
        <v>0.522481827764217</v>
      </c>
    </row>
    <row r="55" spans="1:6" s="109" customFormat="1" ht="19.5" customHeight="1">
      <c r="A55" s="278"/>
      <c r="B55" s="128">
        <v>80101</v>
      </c>
      <c r="C55" s="129" t="s">
        <v>114</v>
      </c>
      <c r="D55" s="145">
        <v>9120097</v>
      </c>
      <c r="E55" s="130">
        <v>4471794.02</v>
      </c>
      <c r="F55" s="285">
        <f aca="true" t="shared" si="3" ref="F55:F67">E55/D55</f>
        <v>0.49032307660762814</v>
      </c>
    </row>
    <row r="56" spans="1:6" s="109" customFormat="1" ht="19.5" customHeight="1">
      <c r="A56" s="137"/>
      <c r="B56" s="132">
        <v>80103</v>
      </c>
      <c r="C56" s="150" t="s">
        <v>180</v>
      </c>
      <c r="D56" s="140">
        <v>557514</v>
      </c>
      <c r="E56" s="134">
        <v>279975.73</v>
      </c>
      <c r="F56" s="212">
        <f t="shared" si="3"/>
        <v>0.5021860078850038</v>
      </c>
    </row>
    <row r="57" spans="1:6" s="109" customFormat="1" ht="19.5" customHeight="1">
      <c r="A57" s="122"/>
      <c r="B57" s="138">
        <v>80104</v>
      </c>
      <c r="C57" s="139" t="s">
        <v>121</v>
      </c>
      <c r="D57" s="140">
        <v>4677281</v>
      </c>
      <c r="E57" s="140">
        <v>2533300.69</v>
      </c>
      <c r="F57" s="136">
        <f t="shared" si="3"/>
        <v>0.5416182371766844</v>
      </c>
    </row>
    <row r="58" spans="1:6" s="109" customFormat="1" ht="19.5" customHeight="1">
      <c r="A58" s="122"/>
      <c r="B58" s="138">
        <v>80110</v>
      </c>
      <c r="C58" s="139" t="s">
        <v>122</v>
      </c>
      <c r="D58" s="140">
        <v>5175325</v>
      </c>
      <c r="E58" s="140">
        <v>2833491.55</v>
      </c>
      <c r="F58" s="136">
        <f t="shared" si="3"/>
        <v>0.5475002149623454</v>
      </c>
    </row>
    <row r="59" spans="1:6" s="109" customFormat="1" ht="19.5" customHeight="1">
      <c r="A59" s="122"/>
      <c r="B59" s="165">
        <v>80113</v>
      </c>
      <c r="C59" s="139" t="s">
        <v>124</v>
      </c>
      <c r="D59" s="121">
        <v>412000</v>
      </c>
      <c r="E59" s="140">
        <v>296827.7</v>
      </c>
      <c r="F59" s="136">
        <f t="shared" si="3"/>
        <v>0.7204555825242719</v>
      </c>
    </row>
    <row r="60" spans="1:6" s="109" customFormat="1" ht="19.5" customHeight="1">
      <c r="A60" s="122"/>
      <c r="B60" s="138">
        <v>80146</v>
      </c>
      <c r="C60" s="139" t="s">
        <v>181</v>
      </c>
      <c r="D60" s="140">
        <v>91170</v>
      </c>
      <c r="E60" s="140">
        <v>17753.36</v>
      </c>
      <c r="F60" s="136">
        <f t="shared" si="3"/>
        <v>0.19472809038060765</v>
      </c>
    </row>
    <row r="61" spans="1:6" s="109" customFormat="1" ht="19.5" customHeight="1">
      <c r="A61" s="122"/>
      <c r="B61" s="123">
        <v>80148</v>
      </c>
      <c r="C61" s="150" t="s">
        <v>201</v>
      </c>
      <c r="D61" s="125">
        <v>568854</v>
      </c>
      <c r="E61" s="121">
        <v>296174.27</v>
      </c>
      <c r="F61" s="136">
        <f t="shared" si="3"/>
        <v>0.5206507645195428</v>
      </c>
    </row>
    <row r="62" spans="1:6" s="109" customFormat="1" ht="24" customHeight="1">
      <c r="A62" s="267"/>
      <c r="B62" s="147">
        <v>80195</v>
      </c>
      <c r="C62" s="148" t="s">
        <v>8</v>
      </c>
      <c r="D62" s="149">
        <v>282641</v>
      </c>
      <c r="E62" s="149">
        <v>182654</v>
      </c>
      <c r="F62" s="304">
        <f t="shared" si="3"/>
        <v>0.646240283610658</v>
      </c>
    </row>
    <row r="63" spans="1:6" s="179" customFormat="1" ht="24" customHeight="1">
      <c r="A63" s="174">
        <v>851</v>
      </c>
      <c r="B63" s="175"/>
      <c r="C63" s="176" t="s">
        <v>182</v>
      </c>
      <c r="D63" s="177">
        <f>SUM(D64)</f>
        <v>390000</v>
      </c>
      <c r="E63" s="177">
        <f>SUM(E64)</f>
        <v>234379.04</v>
      </c>
      <c r="F63" s="205">
        <f t="shared" si="3"/>
        <v>0.6009718974358974</v>
      </c>
    </row>
    <row r="64" spans="1:6" s="109" customFormat="1" ht="24" customHeight="1">
      <c r="A64" s="118"/>
      <c r="B64" s="142">
        <v>85154</v>
      </c>
      <c r="C64" s="143" t="s">
        <v>183</v>
      </c>
      <c r="D64" s="144">
        <v>390000</v>
      </c>
      <c r="E64" s="141">
        <v>234379.04</v>
      </c>
      <c r="F64" s="136">
        <f t="shared" si="3"/>
        <v>0.6009718974358974</v>
      </c>
    </row>
    <row r="65" spans="1:6" s="173" customFormat="1" ht="19.5" customHeight="1">
      <c r="A65" s="182">
        <v>852</v>
      </c>
      <c r="B65" s="183"/>
      <c r="C65" s="194" t="s">
        <v>126</v>
      </c>
      <c r="D65" s="184">
        <f>SUM(D66:D78)</f>
        <v>9119400</v>
      </c>
      <c r="E65" s="184">
        <f>SUM(E66:E78)</f>
        <v>4000957.12</v>
      </c>
      <c r="F65" s="279">
        <f t="shared" si="3"/>
        <v>0.4387303024321776</v>
      </c>
    </row>
    <row r="66" spans="1:6" s="109" customFormat="1" ht="19.5" customHeight="1">
      <c r="A66" s="278"/>
      <c r="B66" s="128">
        <v>85202</v>
      </c>
      <c r="C66" s="214" t="s">
        <v>127</v>
      </c>
      <c r="D66" s="130">
        <v>220800</v>
      </c>
      <c r="E66" s="130">
        <v>94825.37</v>
      </c>
      <c r="F66" s="294">
        <f t="shared" si="3"/>
        <v>0.42946272644927536</v>
      </c>
    </row>
    <row r="67" spans="1:6" s="109" customFormat="1" ht="19.5" customHeight="1">
      <c r="A67" s="122"/>
      <c r="B67" s="165">
        <v>85212</v>
      </c>
      <c r="C67" s="139" t="s">
        <v>129</v>
      </c>
      <c r="D67" s="121">
        <v>6097000</v>
      </c>
      <c r="E67" s="140">
        <v>2498755.98</v>
      </c>
      <c r="F67" s="114">
        <f t="shared" si="3"/>
        <v>0.40983368541905857</v>
      </c>
    </row>
    <row r="68" spans="1:6" s="109" customFormat="1" ht="17.25" customHeight="1">
      <c r="A68" s="122"/>
      <c r="B68" s="123"/>
      <c r="C68" s="150" t="s">
        <v>130</v>
      </c>
      <c r="D68" s="140"/>
      <c r="E68" s="140"/>
      <c r="F68" s="114"/>
    </row>
    <row r="69" spans="1:6" s="109" customFormat="1" ht="19.5" customHeight="1">
      <c r="A69" s="122"/>
      <c r="B69" s="138">
        <v>85213</v>
      </c>
      <c r="C69" s="139" t="s">
        <v>131</v>
      </c>
      <c r="D69" s="125">
        <v>39000</v>
      </c>
      <c r="E69" s="140">
        <v>17918</v>
      </c>
      <c r="F69" s="136">
        <f>E69/D69</f>
        <v>0.4594358974358974</v>
      </c>
    </row>
    <row r="70" spans="1:6" s="109" customFormat="1" ht="19.5" customHeight="1">
      <c r="A70" s="137"/>
      <c r="B70" s="138"/>
      <c r="C70" s="139" t="s">
        <v>202</v>
      </c>
      <c r="D70" s="125"/>
      <c r="E70" s="141"/>
      <c r="F70" s="114"/>
    </row>
    <row r="71" spans="1:6" s="109" customFormat="1" ht="19.5" customHeight="1">
      <c r="A71" s="137"/>
      <c r="B71" s="138"/>
      <c r="C71" s="139" t="s">
        <v>203</v>
      </c>
      <c r="D71" s="140"/>
      <c r="E71" s="125"/>
      <c r="F71" s="114"/>
    </row>
    <row r="72" spans="1:6" s="109" customFormat="1" ht="19.5" customHeight="1">
      <c r="A72" s="281"/>
      <c r="B72" s="138"/>
      <c r="C72" s="139" t="s">
        <v>204</v>
      </c>
      <c r="D72" s="140"/>
      <c r="E72" s="125"/>
      <c r="F72" s="280"/>
    </row>
    <row r="73" spans="1:6" s="109" customFormat="1" ht="21.75" customHeight="1">
      <c r="A73" s="137"/>
      <c r="B73" s="138">
        <v>85214</v>
      </c>
      <c r="C73" s="139" t="s">
        <v>132</v>
      </c>
      <c r="D73" s="121">
        <v>801000</v>
      </c>
      <c r="E73" s="125">
        <v>424130.1</v>
      </c>
      <c r="F73" s="114">
        <f>E73/D73</f>
        <v>0.5295007490636704</v>
      </c>
    </row>
    <row r="74" spans="1:6" s="109" customFormat="1" ht="17.25" customHeight="1">
      <c r="A74" s="137"/>
      <c r="B74" s="138"/>
      <c r="C74" s="139" t="s">
        <v>133</v>
      </c>
      <c r="D74" s="125"/>
      <c r="E74" s="125"/>
      <c r="F74" s="280"/>
    </row>
    <row r="75" spans="1:6" s="109" customFormat="1" ht="17.25" customHeight="1">
      <c r="A75" s="137"/>
      <c r="B75" s="165">
        <v>85215</v>
      </c>
      <c r="C75" s="150" t="s">
        <v>184</v>
      </c>
      <c r="D75" s="125">
        <v>650000</v>
      </c>
      <c r="E75" s="125">
        <v>330521.92</v>
      </c>
      <c r="F75" s="136">
        <f aca="true" t="shared" si="4" ref="F75:F81">E75/D75</f>
        <v>0.5084952615384615</v>
      </c>
    </row>
    <row r="76" spans="1:6" s="109" customFormat="1" ht="19.5" customHeight="1">
      <c r="A76" s="281"/>
      <c r="B76" s="138">
        <v>85219</v>
      </c>
      <c r="C76" s="124" t="s">
        <v>135</v>
      </c>
      <c r="D76" s="140">
        <v>914600</v>
      </c>
      <c r="E76" s="140">
        <v>432814.25</v>
      </c>
      <c r="F76" s="136">
        <f t="shared" si="4"/>
        <v>0.47322791384211677</v>
      </c>
    </row>
    <row r="77" spans="1:6" s="109" customFormat="1" ht="19.5" customHeight="1">
      <c r="A77" s="137"/>
      <c r="B77" s="138">
        <v>85228</v>
      </c>
      <c r="C77" s="139" t="s">
        <v>136</v>
      </c>
      <c r="D77" s="140">
        <v>230000</v>
      </c>
      <c r="E77" s="140">
        <v>94504.8</v>
      </c>
      <c r="F77" s="114">
        <f t="shared" si="4"/>
        <v>0.4108904347826087</v>
      </c>
    </row>
    <row r="78" spans="1:6" s="109" customFormat="1" ht="19.5" customHeight="1">
      <c r="A78" s="261"/>
      <c r="B78" s="147">
        <v>85295</v>
      </c>
      <c r="C78" s="116" t="s">
        <v>8</v>
      </c>
      <c r="D78" s="117">
        <v>167000</v>
      </c>
      <c r="E78" s="162">
        <v>107486.7</v>
      </c>
      <c r="F78" s="136">
        <f t="shared" si="4"/>
        <v>0.6436329341317365</v>
      </c>
    </row>
    <row r="79" spans="1:6" s="179" customFormat="1" ht="16.5" customHeight="1">
      <c r="A79" s="202">
        <v>854</v>
      </c>
      <c r="B79" s="203"/>
      <c r="C79" s="213" t="s">
        <v>137</v>
      </c>
      <c r="D79" s="204">
        <f>SUM(D80:D83)</f>
        <v>833672</v>
      </c>
      <c r="E79" s="204">
        <f>SUM(E80:E83)</f>
        <v>489301.78</v>
      </c>
      <c r="F79" s="262">
        <f t="shared" si="4"/>
        <v>0.5869236102447966</v>
      </c>
    </row>
    <row r="80" spans="1:6" s="155" customFormat="1" ht="16.5" customHeight="1">
      <c r="A80" s="282"/>
      <c r="B80" s="215">
        <v>85401</v>
      </c>
      <c r="C80" s="216" t="s">
        <v>185</v>
      </c>
      <c r="D80" s="166">
        <v>644348</v>
      </c>
      <c r="E80" s="167">
        <v>359200.64</v>
      </c>
      <c r="F80" s="294">
        <f t="shared" si="4"/>
        <v>0.55746373077902</v>
      </c>
    </row>
    <row r="81" spans="1:6" s="155" customFormat="1" ht="16.5" customHeight="1">
      <c r="A81" s="283"/>
      <c r="B81" s="163">
        <v>85412</v>
      </c>
      <c r="C81" s="164" t="s">
        <v>186</v>
      </c>
      <c r="D81" s="156">
        <v>19136</v>
      </c>
      <c r="E81" s="156">
        <v>0</v>
      </c>
      <c r="F81" s="114">
        <f t="shared" si="4"/>
        <v>0</v>
      </c>
    </row>
    <row r="82" spans="1:6" s="155" customFormat="1" ht="16.5" customHeight="1">
      <c r="A82" s="284"/>
      <c r="B82" s="163"/>
      <c r="C82" s="164" t="s">
        <v>187</v>
      </c>
      <c r="D82" s="154"/>
      <c r="E82" s="146"/>
      <c r="F82" s="285"/>
    </row>
    <row r="83" spans="1:6" s="109" customFormat="1" ht="19.5" customHeight="1">
      <c r="A83" s="281"/>
      <c r="B83" s="123">
        <v>85415</v>
      </c>
      <c r="C83" s="139" t="s">
        <v>138</v>
      </c>
      <c r="D83" s="140">
        <v>170188</v>
      </c>
      <c r="E83" s="140">
        <v>130101.14</v>
      </c>
      <c r="F83" s="136">
        <f aca="true" t="shared" si="5" ref="F83:F101">E83/D83</f>
        <v>0.7644554257644487</v>
      </c>
    </row>
    <row r="84" spans="1:6" s="173" customFormat="1" ht="19.5" customHeight="1">
      <c r="A84" s="174">
        <v>900</v>
      </c>
      <c r="B84" s="175"/>
      <c r="C84" s="306" t="s">
        <v>139</v>
      </c>
      <c r="D84" s="177">
        <f>SUM(D85:D90)</f>
        <v>4109035</v>
      </c>
      <c r="E84" s="177">
        <f>SUM(E85:E90)</f>
        <v>1677332.63</v>
      </c>
      <c r="F84" s="262">
        <f t="shared" si="5"/>
        <v>0.4082059729352512</v>
      </c>
    </row>
    <row r="85" spans="1:6" s="155" customFormat="1" ht="19.5" customHeight="1">
      <c r="A85" s="268"/>
      <c r="B85" s="215">
        <v>90001</v>
      </c>
      <c r="C85" s="217" t="s">
        <v>188</v>
      </c>
      <c r="D85" s="166">
        <v>1160535</v>
      </c>
      <c r="E85" s="159">
        <v>646004.29</v>
      </c>
      <c r="F85" s="305">
        <f t="shared" si="5"/>
        <v>0.556643522168655</v>
      </c>
    </row>
    <row r="86" spans="1:6" s="155" customFormat="1" ht="18" customHeight="1">
      <c r="A86" s="269"/>
      <c r="B86" s="152">
        <v>90002</v>
      </c>
      <c r="C86" s="153" t="s">
        <v>140</v>
      </c>
      <c r="D86" s="156">
        <v>620500</v>
      </c>
      <c r="E86" s="151">
        <v>19091.72</v>
      </c>
      <c r="F86" s="212">
        <f t="shared" si="5"/>
        <v>0.030768283642224014</v>
      </c>
    </row>
    <row r="87" spans="1:6" s="155" customFormat="1" ht="18" customHeight="1">
      <c r="A87" s="269"/>
      <c r="B87" s="152">
        <v>90003</v>
      </c>
      <c r="C87" s="153" t="s">
        <v>189</v>
      </c>
      <c r="D87" s="161">
        <v>595000</v>
      </c>
      <c r="E87" s="151">
        <v>263955.04</v>
      </c>
      <c r="F87" s="212">
        <f t="shared" si="5"/>
        <v>0.4436219159663865</v>
      </c>
    </row>
    <row r="88" spans="1:6" s="155" customFormat="1" ht="18" customHeight="1">
      <c r="A88" s="269"/>
      <c r="B88" s="160">
        <v>90004</v>
      </c>
      <c r="C88" s="153" t="s">
        <v>190</v>
      </c>
      <c r="D88" s="161">
        <v>100000</v>
      </c>
      <c r="E88" s="151">
        <v>35708</v>
      </c>
      <c r="F88" s="301">
        <f t="shared" si="5"/>
        <v>0.35708</v>
      </c>
    </row>
    <row r="89" spans="1:6" s="109" customFormat="1" ht="19.5" customHeight="1">
      <c r="A89" s="122"/>
      <c r="B89" s="138">
        <v>90015</v>
      </c>
      <c r="C89" s="139" t="s">
        <v>191</v>
      </c>
      <c r="D89" s="140">
        <v>1433000</v>
      </c>
      <c r="E89" s="140">
        <v>712573.58</v>
      </c>
      <c r="F89" s="285">
        <f t="shared" si="5"/>
        <v>0.49726</v>
      </c>
    </row>
    <row r="90" spans="1:6" s="109" customFormat="1" ht="19.5" customHeight="1">
      <c r="A90" s="122"/>
      <c r="B90" s="123">
        <v>90017</v>
      </c>
      <c r="C90" s="150" t="s">
        <v>205</v>
      </c>
      <c r="D90" s="125">
        <v>200000</v>
      </c>
      <c r="E90" s="125">
        <v>0</v>
      </c>
      <c r="F90" s="212">
        <f t="shared" si="5"/>
        <v>0</v>
      </c>
    </row>
    <row r="91" spans="1:6" s="173" customFormat="1" ht="19.5" customHeight="1">
      <c r="A91" s="174">
        <v>921</v>
      </c>
      <c r="B91" s="175"/>
      <c r="C91" s="176" t="s">
        <v>145</v>
      </c>
      <c r="D91" s="177">
        <f>SUM(D92:D95)</f>
        <v>4234500</v>
      </c>
      <c r="E91" s="177">
        <f>SUM(E92:E95)</f>
        <v>1041536.66</v>
      </c>
      <c r="F91" s="262">
        <f t="shared" si="5"/>
        <v>0.2459644963986303</v>
      </c>
    </row>
    <row r="92" spans="1:6" s="109" customFormat="1" ht="19.5" customHeight="1">
      <c r="A92" s="137"/>
      <c r="B92" s="165">
        <v>92109</v>
      </c>
      <c r="C92" s="139" t="s">
        <v>146</v>
      </c>
      <c r="D92" s="140">
        <v>2847000</v>
      </c>
      <c r="E92" s="140">
        <v>681246.31</v>
      </c>
      <c r="F92" s="280">
        <f t="shared" si="5"/>
        <v>0.23928567263786443</v>
      </c>
    </row>
    <row r="93" spans="1:6" s="109" customFormat="1" ht="19.5" customHeight="1">
      <c r="A93" s="137"/>
      <c r="B93" s="138">
        <v>92116</v>
      </c>
      <c r="C93" s="139" t="s">
        <v>192</v>
      </c>
      <c r="D93" s="140">
        <v>670000</v>
      </c>
      <c r="E93" s="140">
        <v>324998</v>
      </c>
      <c r="F93" s="114">
        <f t="shared" si="5"/>
        <v>0.4850716417910448</v>
      </c>
    </row>
    <row r="94" spans="1:6" s="109" customFormat="1" ht="19.5" customHeight="1">
      <c r="A94" s="137"/>
      <c r="B94" s="138">
        <v>92120</v>
      </c>
      <c r="C94" s="139" t="s">
        <v>147</v>
      </c>
      <c r="D94" s="140">
        <v>652500</v>
      </c>
      <c r="E94" s="140">
        <v>0</v>
      </c>
      <c r="F94" s="114">
        <f t="shared" si="5"/>
        <v>0</v>
      </c>
    </row>
    <row r="95" spans="1:6" s="109" customFormat="1" ht="19.5" customHeight="1">
      <c r="A95" s="261"/>
      <c r="B95" s="115">
        <v>92195</v>
      </c>
      <c r="C95" s="116" t="s">
        <v>8</v>
      </c>
      <c r="D95" s="117">
        <v>65000</v>
      </c>
      <c r="E95" s="117">
        <v>35292.35</v>
      </c>
      <c r="F95" s="296">
        <f t="shared" si="5"/>
        <v>0.5429592307692307</v>
      </c>
    </row>
    <row r="96" spans="1:6" s="179" customFormat="1" ht="19.5" customHeight="1">
      <c r="A96" s="286">
        <v>926</v>
      </c>
      <c r="B96" s="218"/>
      <c r="C96" s="219" t="s">
        <v>148</v>
      </c>
      <c r="D96" s="220">
        <f>SUM(D97:D100)</f>
        <v>1558612</v>
      </c>
      <c r="E96" s="220">
        <f>SUM(E97:E100)</f>
        <v>581991.16</v>
      </c>
      <c r="F96" s="262">
        <f t="shared" si="5"/>
        <v>0.37340348977166865</v>
      </c>
    </row>
    <row r="97" spans="1:6" s="155" customFormat="1" ht="19.5" customHeight="1">
      <c r="A97" s="268"/>
      <c r="B97" s="215">
        <v>92601</v>
      </c>
      <c r="C97" s="158" t="s">
        <v>193</v>
      </c>
      <c r="D97" s="166">
        <v>490000</v>
      </c>
      <c r="E97" s="166">
        <v>106000</v>
      </c>
      <c r="F97" s="294">
        <f t="shared" si="5"/>
        <v>0.2163265306122449</v>
      </c>
    </row>
    <row r="98" spans="1:6" s="109" customFormat="1" ht="19.5" customHeight="1" thickBot="1">
      <c r="A98" s="475"/>
      <c r="B98" s="476">
        <v>92604</v>
      </c>
      <c r="C98" s="477" t="s">
        <v>149</v>
      </c>
      <c r="D98" s="478">
        <v>790612</v>
      </c>
      <c r="E98" s="478">
        <v>323500.15</v>
      </c>
      <c r="F98" s="479">
        <f t="shared" si="5"/>
        <v>0.4091768781652695</v>
      </c>
    </row>
    <row r="99" spans="1:6" s="109" customFormat="1" ht="19.5" customHeight="1">
      <c r="A99" s="466"/>
      <c r="B99" s="467">
        <v>92605</v>
      </c>
      <c r="C99" s="468" t="s">
        <v>194</v>
      </c>
      <c r="D99" s="469">
        <v>195000</v>
      </c>
      <c r="E99" s="470">
        <v>124189.08</v>
      </c>
      <c r="F99" s="471">
        <f t="shared" si="5"/>
        <v>0.636867076923077</v>
      </c>
    </row>
    <row r="100" spans="1:6" s="109" customFormat="1" ht="19.5" customHeight="1">
      <c r="A100" s="261"/>
      <c r="B100" s="147">
        <v>92695</v>
      </c>
      <c r="C100" s="148" t="s">
        <v>8</v>
      </c>
      <c r="D100" s="117">
        <v>83000</v>
      </c>
      <c r="E100" s="149">
        <v>28301.93</v>
      </c>
      <c r="F100" s="304">
        <f t="shared" si="5"/>
        <v>0.3409871084337349</v>
      </c>
    </row>
    <row r="101" spans="1:6" ht="25.5" customHeight="1" thickBot="1">
      <c r="A101" s="68"/>
      <c r="B101" s="69"/>
      <c r="C101" s="70" t="s">
        <v>195</v>
      </c>
      <c r="D101" s="101">
        <f>SUM(D5+D9+D15+D18+D22+D30+D35+D37+D44+D47+D52+D54+D63+D65+D79+D84+D91+D96)</f>
        <v>62221950</v>
      </c>
      <c r="E101" s="101">
        <f>SUM(E5+E9+E15+E18+E22+E30+E35+E37+E44+E47+E52+E54+E63+E65+E79+E84+E91+E96)</f>
        <v>24148860.659999996</v>
      </c>
      <c r="F101" s="465">
        <f t="shared" si="5"/>
        <v>0.3881083871527652</v>
      </c>
    </row>
    <row r="102" spans="1:6" ht="15" thickBot="1">
      <c r="A102" s="287"/>
      <c r="B102" s="288"/>
      <c r="C102" s="289"/>
      <c r="D102" s="290"/>
      <c r="E102" s="290"/>
      <c r="F102" s="291"/>
    </row>
    <row r="103" spans="1:6" ht="14.25">
      <c r="A103" s="71"/>
      <c r="B103" s="73"/>
      <c r="C103" s="74"/>
      <c r="D103" s="74"/>
      <c r="E103" s="74"/>
      <c r="F103" s="74"/>
    </row>
    <row r="104" spans="2:6" ht="12.75">
      <c r="B104" s="76"/>
      <c r="C104" s="77"/>
      <c r="D104" s="77"/>
      <c r="E104" s="77"/>
      <c r="F104" s="77"/>
    </row>
    <row r="105" spans="2:6" ht="12.75">
      <c r="B105" s="76"/>
      <c r="C105" s="77"/>
      <c r="D105" s="77"/>
      <c r="E105" s="77"/>
      <c r="F105" s="77"/>
    </row>
    <row r="106" spans="2:6" ht="12.75">
      <c r="B106" s="76"/>
      <c r="C106" s="77"/>
      <c r="D106" s="77"/>
      <c r="E106" s="77"/>
      <c r="F106" s="77"/>
    </row>
    <row r="107" spans="2:6" ht="12.75">
      <c r="B107" s="76"/>
      <c r="C107" s="77"/>
      <c r="D107" s="77"/>
      <c r="E107" s="77"/>
      <c r="F107" s="77"/>
    </row>
    <row r="108" spans="2:6" ht="12.75">
      <c r="B108" s="76"/>
      <c r="C108" s="77"/>
      <c r="D108" s="77"/>
      <c r="E108" s="77"/>
      <c r="F108" s="77"/>
    </row>
    <row r="109" spans="2:6" ht="12.75">
      <c r="B109" s="76"/>
      <c r="C109" s="77"/>
      <c r="D109" s="77"/>
      <c r="E109" s="77"/>
      <c r="F109" s="77"/>
    </row>
    <row r="110" spans="2:6" ht="12.75">
      <c r="B110" s="76"/>
      <c r="C110" s="77"/>
      <c r="D110" s="77"/>
      <c r="E110" s="77"/>
      <c r="F110" s="77"/>
    </row>
    <row r="111" spans="2:6" ht="12.75">
      <c r="B111" s="76"/>
      <c r="C111" s="77"/>
      <c r="D111" s="77"/>
      <c r="E111" s="77"/>
      <c r="F111" s="77"/>
    </row>
    <row r="112" spans="2:6" ht="12.75">
      <c r="B112" s="76"/>
      <c r="C112" s="77"/>
      <c r="D112" s="77"/>
      <c r="E112" s="77"/>
      <c r="F112" s="77"/>
    </row>
    <row r="113" spans="2:6" ht="12.75">
      <c r="B113" s="76"/>
      <c r="C113" s="77"/>
      <c r="D113" s="77"/>
      <c r="E113" s="77"/>
      <c r="F113" s="77"/>
    </row>
    <row r="114" spans="2:6" ht="12.75">
      <c r="B114" s="76"/>
      <c r="C114" s="77"/>
      <c r="D114" s="77"/>
      <c r="E114" s="77"/>
      <c r="F114" s="77"/>
    </row>
    <row r="115" spans="2:6" ht="12.75">
      <c r="B115" s="76"/>
      <c r="C115" s="77"/>
      <c r="D115" s="77"/>
      <c r="E115" s="77"/>
      <c r="F115" s="77"/>
    </row>
    <row r="116" spans="2:6" ht="12.75">
      <c r="B116" s="76"/>
      <c r="C116" s="77"/>
      <c r="D116" s="77"/>
      <c r="E116" s="77"/>
      <c r="F116" s="77"/>
    </row>
    <row r="117" spans="2:6" ht="12.75">
      <c r="B117" s="76"/>
      <c r="C117" s="77"/>
      <c r="D117" s="77"/>
      <c r="E117" s="77"/>
      <c r="F117" s="77"/>
    </row>
    <row r="118" spans="2:6" ht="12.75">
      <c r="B118" s="76"/>
      <c r="C118" s="77"/>
      <c r="D118" s="77"/>
      <c r="E118" s="77"/>
      <c r="F118" s="77"/>
    </row>
    <row r="119" spans="2:6" ht="12.75">
      <c r="B119" s="76"/>
      <c r="C119" s="77"/>
      <c r="D119" s="77"/>
      <c r="E119" s="77"/>
      <c r="F119" s="77"/>
    </row>
    <row r="120" spans="2:6" ht="12.75">
      <c r="B120" s="76"/>
      <c r="C120" s="77"/>
      <c r="D120" s="77"/>
      <c r="E120" s="77"/>
      <c r="F120" s="77"/>
    </row>
    <row r="121" spans="2:6" ht="12.75">
      <c r="B121" s="76"/>
      <c r="C121" s="77"/>
      <c r="D121" s="77"/>
      <c r="E121" s="77"/>
      <c r="F121" s="77"/>
    </row>
    <row r="122" spans="2:6" ht="12.75">
      <c r="B122" s="76"/>
      <c r="C122" s="77"/>
      <c r="D122" s="77"/>
      <c r="E122" s="77"/>
      <c r="F122" s="77"/>
    </row>
    <row r="123" spans="2:6" ht="12.75">
      <c r="B123" s="76"/>
      <c r="C123" s="77"/>
      <c r="D123" s="77"/>
      <c r="E123" s="77"/>
      <c r="F123" s="77"/>
    </row>
    <row r="124" spans="2:6" ht="12.75">
      <c r="B124" s="76"/>
      <c r="C124" s="77"/>
      <c r="D124" s="77"/>
      <c r="E124" s="77"/>
      <c r="F124" s="77"/>
    </row>
    <row r="125" spans="2:6" ht="12.75">
      <c r="B125" s="76"/>
      <c r="C125" s="77"/>
      <c r="D125" s="77"/>
      <c r="E125" s="77"/>
      <c r="F125" s="77"/>
    </row>
    <row r="126" spans="2:6" ht="12.75">
      <c r="B126" s="76"/>
      <c r="C126" s="77"/>
      <c r="D126" s="77"/>
      <c r="E126" s="77"/>
      <c r="F126" s="77"/>
    </row>
    <row r="127" spans="2:6" ht="12.75">
      <c r="B127" s="76"/>
      <c r="C127" s="77"/>
      <c r="D127" s="77"/>
      <c r="E127" s="77"/>
      <c r="F127" s="77"/>
    </row>
    <row r="128" spans="2:6" ht="12.75">
      <c r="B128" s="76"/>
      <c r="C128" s="77"/>
      <c r="D128" s="77"/>
      <c r="E128" s="77"/>
      <c r="F128" s="77"/>
    </row>
    <row r="129" spans="2:6" ht="12.75">
      <c r="B129" s="76"/>
      <c r="C129" s="77"/>
      <c r="D129" s="77"/>
      <c r="E129" s="77"/>
      <c r="F129" s="77"/>
    </row>
    <row r="130" spans="2:6" ht="12.75">
      <c r="B130" s="76"/>
      <c r="C130" s="77"/>
      <c r="D130" s="77"/>
      <c r="E130" s="77"/>
      <c r="F130" s="77"/>
    </row>
    <row r="131" spans="2:6" ht="12.75">
      <c r="B131" s="76"/>
      <c r="C131" s="77"/>
      <c r="D131" s="77"/>
      <c r="E131" s="77"/>
      <c r="F131" s="77"/>
    </row>
    <row r="132" spans="2:6" ht="12.75">
      <c r="B132" s="76"/>
      <c r="C132" s="77"/>
      <c r="D132" s="77"/>
      <c r="E132" s="77"/>
      <c r="F132" s="77"/>
    </row>
    <row r="133" spans="2:6" ht="12.75">
      <c r="B133" s="76"/>
      <c r="C133" s="77"/>
      <c r="D133" s="77"/>
      <c r="E133" s="77"/>
      <c r="F133" s="77"/>
    </row>
  </sheetData>
  <sheetProtection/>
  <mergeCells count="1">
    <mergeCell ref="B1:E1"/>
  </mergeCells>
  <printOptions horizontalCentered="1"/>
  <pageMargins left="0.5511811023622047" right="0.5511811023622047" top="1.04" bottom="0.5905511811023623" header="0.5118110236220472" footer="0.5118110236220472"/>
  <pageSetup horizontalDpi="300" verticalDpi="300" orientation="portrait" paperSize="9" scale="72" r:id="rId1"/>
  <headerFooter alignWithMargins="0">
    <oddHeader xml:space="preserve">&amp;R&amp;9Załącznik nr   2 do informacji  z wykonania budżetu miasta i gminy za I półrocze 2009 roku
   </oddHeader>
  </headerFooter>
  <rowBreaks count="2" manualBreakCount="2">
    <brk id="49" max="5" man="1"/>
    <brk id="9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W273"/>
  <sheetViews>
    <sheetView showGridLines="0" tabSelected="1" zoomScale="75" zoomScaleNormal="75" zoomScaleSheetLayoutView="100" zoomScalePageLayoutView="0" workbookViewId="0" topLeftCell="A1">
      <selection activeCell="G239" sqref="G239"/>
    </sheetView>
  </sheetViews>
  <sheetFormatPr defaultColWidth="9.00390625" defaultRowHeight="12.75"/>
  <cols>
    <col min="1" max="1" width="4.75390625" style="75" customWidth="1"/>
    <col min="2" max="2" width="6.625" style="75" customWidth="1"/>
    <col min="3" max="3" width="5.625" style="75" customWidth="1"/>
    <col min="4" max="4" width="54.875" style="0" customWidth="1"/>
    <col min="5" max="5" width="14.125" style="0" customWidth="1"/>
    <col min="6" max="6" width="14.00390625" style="0" customWidth="1"/>
    <col min="7" max="7" width="10.875" style="0" customWidth="1"/>
    <col min="8" max="8" width="13.00390625" style="0" customWidth="1"/>
  </cols>
  <sheetData>
    <row r="1" spans="1:8" ht="15">
      <c r="A1" s="246"/>
      <c r="B1" s="593" t="s">
        <v>252</v>
      </c>
      <c r="C1" s="593"/>
      <c r="D1" s="593"/>
      <c r="E1" s="593"/>
      <c r="F1" s="593"/>
      <c r="G1" s="247"/>
      <c r="H1" s="1"/>
    </row>
    <row r="2" spans="1:8" ht="19.5" thickBot="1">
      <c r="A2" s="249"/>
      <c r="B2" s="250"/>
      <c r="C2" s="250"/>
      <c r="D2" s="251"/>
      <c r="E2" s="251"/>
      <c r="F2" s="250"/>
      <c r="G2" s="250"/>
      <c r="H2" s="251"/>
    </row>
    <row r="3" spans="1:8" s="9" customFormat="1" ht="70.5" customHeight="1">
      <c r="A3" s="2" t="s">
        <v>1</v>
      </c>
      <c r="B3" s="3" t="s">
        <v>2</v>
      </c>
      <c r="C3" s="4" t="s">
        <v>3</v>
      </c>
      <c r="D3" s="5" t="s">
        <v>4</v>
      </c>
      <c r="E3" s="6" t="s">
        <v>155</v>
      </c>
      <c r="F3" s="7" t="s">
        <v>253</v>
      </c>
      <c r="G3" s="231" t="s">
        <v>156</v>
      </c>
      <c r="H3" s="6" t="s">
        <v>155</v>
      </c>
    </row>
    <row r="4" spans="1:8" s="10" customFormat="1" ht="11.25" customHeight="1" thickBot="1">
      <c r="A4" s="419">
        <v>1</v>
      </c>
      <c r="B4" s="420">
        <v>2</v>
      </c>
      <c r="C4" s="420">
        <v>3</v>
      </c>
      <c r="D4" s="420">
        <v>4</v>
      </c>
      <c r="E4" s="420">
        <v>5</v>
      </c>
      <c r="F4" s="420">
        <v>6</v>
      </c>
      <c r="G4" s="61">
        <v>7</v>
      </c>
      <c r="H4" s="420">
        <v>5</v>
      </c>
    </row>
    <row r="5" spans="1:8" s="172" customFormat="1" ht="16.5" customHeight="1" thickBot="1">
      <c r="A5" s="168" t="s">
        <v>5</v>
      </c>
      <c r="B5" s="169"/>
      <c r="C5" s="169"/>
      <c r="D5" s="170" t="s">
        <v>6</v>
      </c>
      <c r="E5" s="171">
        <f>SUM(E6)</f>
        <v>3622645</v>
      </c>
      <c r="F5" s="171">
        <f>SUM(F6)</f>
        <v>3481480.17</v>
      </c>
      <c r="G5" s="554">
        <f>F5/E5</f>
        <v>0.9610326625987365</v>
      </c>
      <c r="H5" s="421">
        <f>SUM(H6)</f>
        <v>0</v>
      </c>
    </row>
    <row r="6" spans="1:8" ht="19.5" customHeight="1">
      <c r="A6" s="555"/>
      <c r="B6" s="556" t="s">
        <v>7</v>
      </c>
      <c r="C6" s="557"/>
      <c r="D6" s="558" t="s">
        <v>8</v>
      </c>
      <c r="E6" s="559">
        <f>SUM(E7:E11)</f>
        <v>3622645</v>
      </c>
      <c r="F6" s="559">
        <f>SUM(F7:F11)</f>
        <v>3481480.17</v>
      </c>
      <c r="G6" s="560">
        <f>F6/E6</f>
        <v>0.9610326625987365</v>
      </c>
      <c r="H6" s="561">
        <f>SUM(H7:H11)</f>
        <v>0</v>
      </c>
    </row>
    <row r="7" spans="1:14" s="245" customFormat="1" ht="19.5" customHeight="1">
      <c r="A7" s="110"/>
      <c r="B7" s="111"/>
      <c r="C7" s="111" t="s">
        <v>206</v>
      </c>
      <c r="D7" s="112" t="s">
        <v>207</v>
      </c>
      <c r="E7" s="113">
        <v>3300000</v>
      </c>
      <c r="F7" s="113">
        <v>3158837.32</v>
      </c>
      <c r="G7" s="414">
        <f>F7/E7</f>
        <v>0.9572234303030303</v>
      </c>
      <c r="H7" s="423"/>
      <c r="I7" s="109"/>
      <c r="J7" s="109"/>
      <c r="K7" s="109"/>
      <c r="L7" s="109"/>
      <c r="M7" s="109"/>
      <c r="N7" s="109"/>
    </row>
    <row r="8" spans="1:14" s="245" customFormat="1" ht="19.5" customHeight="1">
      <c r="A8" s="110"/>
      <c r="B8" s="111"/>
      <c r="C8" s="111"/>
      <c r="D8" s="112" t="s">
        <v>208</v>
      </c>
      <c r="E8" s="113"/>
      <c r="F8" s="113"/>
      <c r="G8" s="307"/>
      <c r="H8" s="423"/>
      <c r="I8" s="109"/>
      <c r="J8" s="109"/>
      <c r="K8" s="109"/>
      <c r="L8" s="109"/>
      <c r="M8" s="109"/>
      <c r="N8" s="109"/>
    </row>
    <row r="9" spans="1:8" ht="19.5" customHeight="1">
      <c r="A9" s="11"/>
      <c r="B9" s="12"/>
      <c r="C9" s="12">
        <v>2010</v>
      </c>
      <c r="D9" s="14" t="s">
        <v>41</v>
      </c>
      <c r="E9" s="78">
        <v>322645</v>
      </c>
      <c r="F9" s="78">
        <v>322642.85</v>
      </c>
      <c r="G9" s="234">
        <f>F9/E9</f>
        <v>0.9999933363294022</v>
      </c>
      <c r="H9" s="424"/>
    </row>
    <row r="10" spans="1:8" ht="19.5" customHeight="1">
      <c r="A10" s="11"/>
      <c r="B10" s="12"/>
      <c r="C10" s="12"/>
      <c r="D10" s="14" t="s">
        <v>10</v>
      </c>
      <c r="E10" s="78"/>
      <c r="F10" s="78"/>
      <c r="G10" s="234"/>
      <c r="H10" s="424"/>
    </row>
    <row r="11" spans="1:8" ht="19.5" customHeight="1">
      <c r="A11" s="308"/>
      <c r="B11" s="309"/>
      <c r="C11" s="309"/>
      <c r="D11" s="310" t="s">
        <v>11</v>
      </c>
      <c r="E11" s="83"/>
      <c r="F11" s="83"/>
      <c r="G11" s="238"/>
      <c r="H11" s="425"/>
    </row>
    <row r="12" spans="1:8" s="172" customFormat="1" ht="17.25" customHeight="1">
      <c r="A12" s="426" t="s">
        <v>14</v>
      </c>
      <c r="B12" s="312"/>
      <c r="C12" s="312"/>
      <c r="D12" s="313" t="s">
        <v>15</v>
      </c>
      <c r="E12" s="314">
        <f>SUM(E13)</f>
        <v>2600</v>
      </c>
      <c r="F12" s="314">
        <f>SUM(F13)</f>
        <v>0</v>
      </c>
      <c r="G12" s="311">
        <f>F12/E12</f>
        <v>0</v>
      </c>
      <c r="H12" s="427">
        <f>SUM(H13)</f>
        <v>0</v>
      </c>
    </row>
    <row r="13" spans="1:8" ht="19.5" customHeight="1">
      <c r="A13" s="63"/>
      <c r="B13" s="325" t="s">
        <v>16</v>
      </c>
      <c r="C13" s="224"/>
      <c r="D13" s="225" t="s">
        <v>17</v>
      </c>
      <c r="E13" s="100">
        <f>SUM(E14:E17)</f>
        <v>2600</v>
      </c>
      <c r="F13" s="100">
        <f>SUM(F14:F17)</f>
        <v>0</v>
      </c>
      <c r="G13" s="236">
        <f>F13/E13</f>
        <v>0</v>
      </c>
      <c r="H13" s="428">
        <f>SUM(H14:H17)</f>
        <v>0</v>
      </c>
    </row>
    <row r="14" spans="1:8" ht="19.5" customHeight="1">
      <c r="A14" s="25"/>
      <c r="B14" s="26"/>
      <c r="C14" s="27" t="s">
        <v>18</v>
      </c>
      <c r="D14" s="28" t="s">
        <v>19</v>
      </c>
      <c r="E14" s="82">
        <v>2600</v>
      </c>
      <c r="F14" s="83">
        <v>0</v>
      </c>
      <c r="G14" s="234">
        <f>F14/E14</f>
        <v>0</v>
      </c>
      <c r="H14" s="429"/>
    </row>
    <row r="15" spans="1:8" ht="19.5" customHeight="1">
      <c r="A15" s="25"/>
      <c r="B15" s="26"/>
      <c r="C15" s="26"/>
      <c r="D15" s="28" t="s">
        <v>20</v>
      </c>
      <c r="E15" s="82"/>
      <c r="F15" s="83"/>
      <c r="G15" s="234"/>
      <c r="H15" s="429"/>
    </row>
    <row r="16" spans="1:8" ht="19.5" customHeight="1">
      <c r="A16" s="25"/>
      <c r="B16" s="26"/>
      <c r="C16" s="26"/>
      <c r="D16" s="28" t="s">
        <v>21</v>
      </c>
      <c r="E16" s="82"/>
      <c r="F16" s="83"/>
      <c r="G16" s="234"/>
      <c r="H16" s="429"/>
    </row>
    <row r="17" spans="1:8" ht="19.5" customHeight="1">
      <c r="A17" s="25"/>
      <c r="B17" s="26"/>
      <c r="C17" s="26"/>
      <c r="D17" s="28" t="s">
        <v>22</v>
      </c>
      <c r="E17" s="82"/>
      <c r="F17" s="83"/>
      <c r="G17" s="241"/>
      <c r="H17" s="425"/>
    </row>
    <row r="18" spans="1:8" s="172" customFormat="1" ht="16.5" customHeight="1">
      <c r="A18" s="315">
        <v>600</v>
      </c>
      <c r="B18" s="312"/>
      <c r="C18" s="312"/>
      <c r="D18" s="313" t="s">
        <v>23</v>
      </c>
      <c r="E18" s="316">
        <f>SUM(E19)</f>
        <v>155000</v>
      </c>
      <c r="F18" s="316">
        <f>SUM(F19)</f>
        <v>172239.48</v>
      </c>
      <c r="G18" s="293">
        <f>F19/E19</f>
        <v>1.1112224516129032</v>
      </c>
      <c r="H18" s="427">
        <f>SUM(H19)</f>
        <v>0</v>
      </c>
    </row>
    <row r="19" spans="1:8" s="40" customFormat="1" ht="22.5" customHeight="1">
      <c r="A19" s="48"/>
      <c r="B19" s="326">
        <v>60016</v>
      </c>
      <c r="C19" s="326"/>
      <c r="D19" s="327" t="s">
        <v>24</v>
      </c>
      <c r="E19" s="328">
        <f>SUM(E20:E20)</f>
        <v>155000</v>
      </c>
      <c r="F19" s="324">
        <f>SUM(F20:F20)</f>
        <v>172239.48</v>
      </c>
      <c r="G19" s="236">
        <f>F19/E19</f>
        <v>1.1112224516129032</v>
      </c>
      <c r="H19" s="422">
        <f>SUM(H20:H20)</f>
        <v>0</v>
      </c>
    </row>
    <row r="20" spans="1:8" ht="21.75" customHeight="1">
      <c r="A20" s="32"/>
      <c r="B20" s="33"/>
      <c r="C20" s="34" t="s">
        <v>26</v>
      </c>
      <c r="D20" s="35" t="s">
        <v>27</v>
      </c>
      <c r="E20" s="87">
        <v>155000</v>
      </c>
      <c r="F20" s="78">
        <v>172239.48</v>
      </c>
      <c r="G20" s="238">
        <f>F20/E20</f>
        <v>1.1112224516129032</v>
      </c>
      <c r="H20" s="424"/>
    </row>
    <row r="21" spans="1:8" s="172" customFormat="1" ht="18" customHeight="1">
      <c r="A21" s="317">
        <v>700</v>
      </c>
      <c r="B21" s="318"/>
      <c r="C21" s="318"/>
      <c r="D21" s="319" t="s">
        <v>28</v>
      </c>
      <c r="E21" s="320">
        <f>SUM(+E22)</f>
        <v>1728000</v>
      </c>
      <c r="F21" s="320">
        <f>SUM(+F22)</f>
        <v>382115.26</v>
      </c>
      <c r="G21" s="293">
        <f>F21/E21</f>
        <v>0.22113151620370372</v>
      </c>
      <c r="H21" s="430">
        <f>SUM(+H22)</f>
        <v>387126.69</v>
      </c>
    </row>
    <row r="22" spans="1:8" s="40" customFormat="1" ht="22.5" customHeight="1">
      <c r="A22" s="50"/>
      <c r="B22" s="326">
        <v>70005</v>
      </c>
      <c r="C22" s="331"/>
      <c r="D22" s="327" t="s">
        <v>29</v>
      </c>
      <c r="E22" s="332">
        <f>SUM(E23:E34)</f>
        <v>1728000</v>
      </c>
      <c r="F22" s="332">
        <f>SUM(F23:F34)</f>
        <v>382115.26</v>
      </c>
      <c r="G22" s="240">
        <f>F22/E22</f>
        <v>0.22113151620370372</v>
      </c>
      <c r="H22" s="428">
        <f>SUM(H23:H34)</f>
        <v>387126.69</v>
      </c>
    </row>
    <row r="23" spans="1:8" ht="21.75" customHeight="1">
      <c r="A23" s="25"/>
      <c r="B23" s="33"/>
      <c r="C23" s="27" t="s">
        <v>30</v>
      </c>
      <c r="D23" s="35" t="s">
        <v>31</v>
      </c>
      <c r="E23" s="82">
        <v>95000</v>
      </c>
      <c r="F23" s="87">
        <v>88846.14</v>
      </c>
      <c r="G23" s="241">
        <f>F23/E23</f>
        <v>0.9352225263157895</v>
      </c>
      <c r="H23" s="429">
        <v>129632.77</v>
      </c>
    </row>
    <row r="24" spans="1:8" ht="19.5" customHeight="1">
      <c r="A24" s="25"/>
      <c r="B24" s="33"/>
      <c r="C24" s="26"/>
      <c r="D24" s="35" t="s">
        <v>32</v>
      </c>
      <c r="E24" s="82"/>
      <c r="F24" s="81"/>
      <c r="G24" s="234"/>
      <c r="H24" s="429"/>
    </row>
    <row r="25" spans="1:8" ht="20.25" customHeight="1">
      <c r="A25" s="25"/>
      <c r="B25" s="33"/>
      <c r="C25" s="34" t="s">
        <v>18</v>
      </c>
      <c r="D25" s="222" t="s">
        <v>33</v>
      </c>
      <c r="E25" s="82">
        <v>300000</v>
      </c>
      <c r="F25" s="87">
        <v>141630.04</v>
      </c>
      <c r="G25" s="234">
        <f>F25/E25</f>
        <v>0.47210013333333334</v>
      </c>
      <c r="H25" s="429">
        <v>142812.53</v>
      </c>
    </row>
    <row r="26" spans="1:8" ht="21" customHeight="1">
      <c r="A26" s="25"/>
      <c r="B26" s="221"/>
      <c r="C26" s="33"/>
      <c r="D26" s="35" t="s">
        <v>34</v>
      </c>
      <c r="E26" s="87"/>
      <c r="F26" s="81"/>
      <c r="G26" s="241"/>
      <c r="H26" s="424"/>
    </row>
    <row r="27" spans="1:8" ht="20.25" customHeight="1">
      <c r="A27" s="25"/>
      <c r="B27" s="33"/>
      <c r="C27" s="33"/>
      <c r="D27" s="35" t="s">
        <v>35</v>
      </c>
      <c r="E27" s="87"/>
      <c r="F27" s="82"/>
      <c r="G27" s="238"/>
      <c r="H27" s="424"/>
    </row>
    <row r="28" spans="1:8" ht="18.75" customHeight="1">
      <c r="A28" s="25"/>
      <c r="B28" s="33"/>
      <c r="C28" s="33"/>
      <c r="D28" s="17" t="s">
        <v>36</v>
      </c>
      <c r="E28" s="87"/>
      <c r="F28" s="87"/>
      <c r="G28" s="238"/>
      <c r="H28" s="424"/>
    </row>
    <row r="29" spans="1:14" s="245" customFormat="1" ht="19.5" customHeight="1">
      <c r="A29" s="137"/>
      <c r="B29" s="138"/>
      <c r="C29" s="415" t="s">
        <v>37</v>
      </c>
      <c r="D29" s="139" t="s">
        <v>38</v>
      </c>
      <c r="E29" s="140">
        <v>10000</v>
      </c>
      <c r="F29" s="154">
        <v>11113.52</v>
      </c>
      <c r="G29" s="416">
        <f>F29/E29</f>
        <v>1.1113520000000001</v>
      </c>
      <c r="H29" s="423"/>
      <c r="I29" s="109"/>
      <c r="J29" s="109"/>
      <c r="K29" s="109"/>
      <c r="L29" s="109"/>
      <c r="M29" s="109"/>
      <c r="N29" s="109"/>
    </row>
    <row r="30" spans="1:14" ht="20.25" customHeight="1">
      <c r="A30" s="32"/>
      <c r="B30" s="33"/>
      <c r="C30" s="33"/>
      <c r="D30" s="35" t="s">
        <v>39</v>
      </c>
      <c r="E30" s="87"/>
      <c r="F30" s="87"/>
      <c r="G30" s="238"/>
      <c r="H30" s="424"/>
      <c r="I30" s="109"/>
      <c r="J30" s="109"/>
      <c r="K30" s="109"/>
      <c r="L30" s="109"/>
      <c r="M30" s="109"/>
      <c r="N30" s="109"/>
    </row>
    <row r="31" spans="1:14" s="245" customFormat="1" ht="20.25" customHeight="1">
      <c r="A31" s="137"/>
      <c r="B31" s="138"/>
      <c r="C31" s="138" t="s">
        <v>206</v>
      </c>
      <c r="D31" s="112" t="s">
        <v>207</v>
      </c>
      <c r="E31" s="134">
        <v>1320000</v>
      </c>
      <c r="F31" s="121">
        <v>120370.38</v>
      </c>
      <c r="G31" s="416">
        <f>F31/E31</f>
        <v>0.09118968181818182</v>
      </c>
      <c r="H31" s="434">
        <v>114681.39</v>
      </c>
      <c r="I31" s="109"/>
      <c r="J31" s="109"/>
      <c r="K31" s="109"/>
      <c r="L31" s="109"/>
      <c r="M31" s="109"/>
      <c r="N31" s="109"/>
    </row>
    <row r="32" spans="1:14" s="245" customFormat="1" ht="20.25" customHeight="1">
      <c r="A32" s="137"/>
      <c r="B32" s="138"/>
      <c r="C32" s="138"/>
      <c r="D32" s="112" t="s">
        <v>208</v>
      </c>
      <c r="E32" s="140"/>
      <c r="F32" s="140"/>
      <c r="G32" s="416"/>
      <c r="H32" s="435"/>
      <c r="I32" s="109"/>
      <c r="J32" s="109"/>
      <c r="K32" s="109"/>
      <c r="L32" s="109"/>
      <c r="M32" s="109"/>
      <c r="N32" s="109"/>
    </row>
    <row r="33" spans="1:14" s="245" customFormat="1" ht="20.25" customHeight="1">
      <c r="A33" s="122"/>
      <c r="B33" s="123"/>
      <c r="C33" s="138" t="s">
        <v>58</v>
      </c>
      <c r="D33" s="198" t="s">
        <v>59</v>
      </c>
      <c r="E33" s="121">
        <v>0</v>
      </c>
      <c r="F33" s="140">
        <v>3008.65</v>
      </c>
      <c r="G33" s="416"/>
      <c r="H33" s="423"/>
      <c r="I33" s="109"/>
      <c r="J33" s="109"/>
      <c r="K33" s="109"/>
      <c r="L33" s="109"/>
      <c r="M33" s="109"/>
      <c r="N33" s="109"/>
    </row>
    <row r="34" spans="1:8" ht="18.75" customHeight="1">
      <c r="A34" s="25"/>
      <c r="B34" s="26"/>
      <c r="C34" s="62" t="s">
        <v>40</v>
      </c>
      <c r="D34" s="28" t="s">
        <v>13</v>
      </c>
      <c r="E34" s="82">
        <v>3000</v>
      </c>
      <c r="F34" s="87">
        <v>17146.53</v>
      </c>
      <c r="G34" s="349">
        <f>F34/E34</f>
        <v>5.715509999999999</v>
      </c>
      <c r="H34" s="424"/>
    </row>
    <row r="35" spans="1:8" s="333" customFormat="1" ht="19.5" customHeight="1">
      <c r="A35" s="437">
        <v>710</v>
      </c>
      <c r="B35" s="336"/>
      <c r="C35" s="336"/>
      <c r="D35" s="337" t="s">
        <v>42</v>
      </c>
      <c r="E35" s="314">
        <f>SUM(E36)</f>
        <v>84000</v>
      </c>
      <c r="F35" s="314">
        <f>SUM(F36)</f>
        <v>50270</v>
      </c>
      <c r="G35" s="311">
        <f>F35/E35</f>
        <v>0.598452380952381</v>
      </c>
      <c r="H35" s="427">
        <f>SUM(H36)</f>
        <v>0</v>
      </c>
    </row>
    <row r="36" spans="1:8" s="40" customFormat="1" ht="19.5" customHeight="1">
      <c r="A36" s="338"/>
      <c r="B36" s="322">
        <v>71035</v>
      </c>
      <c r="C36" s="322"/>
      <c r="D36" s="323" t="s">
        <v>43</v>
      </c>
      <c r="E36" s="324">
        <f>SUM(E37:E40)</f>
        <v>84000</v>
      </c>
      <c r="F36" s="324">
        <f>SUM(F37:F40)</f>
        <v>50270</v>
      </c>
      <c r="G36" s="223">
        <f>F36/E36</f>
        <v>0.598452380952381</v>
      </c>
      <c r="H36" s="422">
        <f>SUM(H37:H40)</f>
        <v>0</v>
      </c>
    </row>
    <row r="37" spans="1:8" ht="18" customHeight="1">
      <c r="A37" s="11"/>
      <c r="B37" s="12"/>
      <c r="C37" s="13" t="s">
        <v>26</v>
      </c>
      <c r="D37" s="14" t="s">
        <v>27</v>
      </c>
      <c r="E37" s="78">
        <v>80000</v>
      </c>
      <c r="F37" s="78">
        <v>48270</v>
      </c>
      <c r="G37" s="241">
        <f>F37/E37</f>
        <v>0.603375</v>
      </c>
      <c r="H37" s="424"/>
    </row>
    <row r="38" spans="1:8" ht="21.75" customHeight="1">
      <c r="A38" s="32"/>
      <c r="B38" s="12"/>
      <c r="C38" s="12">
        <v>2020</v>
      </c>
      <c r="D38" s="14" t="s">
        <v>44</v>
      </c>
      <c r="E38" s="78">
        <v>4000</v>
      </c>
      <c r="F38" s="78">
        <v>2000</v>
      </c>
      <c r="G38" s="234">
        <f>F38/E38</f>
        <v>0.5</v>
      </c>
      <c r="H38" s="424"/>
    </row>
    <row r="39" spans="1:8" ht="18" customHeight="1">
      <c r="A39" s="11"/>
      <c r="B39" s="12"/>
      <c r="C39" s="12"/>
      <c r="D39" s="14" t="s">
        <v>45</v>
      </c>
      <c r="E39" s="78"/>
      <c r="F39" s="78"/>
      <c r="G39" s="241"/>
      <c r="H39" s="424"/>
    </row>
    <row r="40" spans="1:8" ht="18.75" customHeight="1">
      <c r="A40" s="18"/>
      <c r="B40" s="19"/>
      <c r="C40" s="19"/>
      <c r="D40" s="20" t="s">
        <v>46</v>
      </c>
      <c r="E40" s="79"/>
      <c r="F40" s="79"/>
      <c r="G40" s="242"/>
      <c r="H40" s="439"/>
    </row>
    <row r="41" spans="1:9" s="172" customFormat="1" ht="19.5" customHeight="1">
      <c r="A41" s="342">
        <v>750</v>
      </c>
      <c r="B41" s="343"/>
      <c r="C41" s="343"/>
      <c r="D41" s="344" t="s">
        <v>47</v>
      </c>
      <c r="E41" s="345">
        <f>SUM(E42+E48+E61)</f>
        <v>185115</v>
      </c>
      <c r="F41" s="345">
        <f>SUM(F42+F48+F61)</f>
        <v>243220.15</v>
      </c>
      <c r="G41" s="321">
        <f>F41/E41</f>
        <v>1.3138867730869999</v>
      </c>
      <c r="H41" s="440">
        <f>SUM(H42+H48+H61)</f>
        <v>4798.06</v>
      </c>
      <c r="I41" s="346"/>
    </row>
    <row r="42" spans="1:8" s="40" customFormat="1" ht="19.5" customHeight="1">
      <c r="A42" s="347"/>
      <c r="B42" s="326">
        <v>75011</v>
      </c>
      <c r="C42" s="331"/>
      <c r="D42" s="327" t="s">
        <v>48</v>
      </c>
      <c r="E42" s="328">
        <f>SUM(E43:E47)</f>
        <v>171115</v>
      </c>
      <c r="F42" s="328">
        <f>SUM(F43:F47)</f>
        <v>85206.4</v>
      </c>
      <c r="G42" s="236">
        <f>F42/E42</f>
        <v>0.4979481635157642</v>
      </c>
      <c r="H42" s="422">
        <f>SUM(H43:H47)</f>
        <v>0</v>
      </c>
    </row>
    <row r="43" spans="1:8" ht="19.5" customHeight="1">
      <c r="A43" s="25"/>
      <c r="B43" s="33"/>
      <c r="C43" s="33">
        <v>2010</v>
      </c>
      <c r="D43" s="35" t="s">
        <v>49</v>
      </c>
      <c r="E43" s="81">
        <v>167865</v>
      </c>
      <c r="F43" s="81">
        <v>84300</v>
      </c>
      <c r="G43" s="234">
        <f>F43/E43</f>
        <v>0.5021892592261639</v>
      </c>
      <c r="H43" s="436"/>
    </row>
    <row r="44" spans="1:11" ht="19.5" customHeight="1">
      <c r="A44" s="32"/>
      <c r="B44" s="16"/>
      <c r="C44" s="16"/>
      <c r="D44" s="35" t="s">
        <v>50</v>
      </c>
      <c r="E44" s="82"/>
      <c r="F44" s="82"/>
      <c r="G44" s="241"/>
      <c r="H44" s="429"/>
      <c r="K44" s="348"/>
    </row>
    <row r="45" spans="1:8" ht="19.5" customHeight="1">
      <c r="A45" s="32"/>
      <c r="B45" s="26"/>
      <c r="C45" s="33"/>
      <c r="D45" s="35" t="s">
        <v>51</v>
      </c>
      <c r="E45" s="87"/>
      <c r="F45" s="87"/>
      <c r="G45" s="349"/>
      <c r="H45" s="424"/>
    </row>
    <row r="46" spans="1:8" ht="19.5" customHeight="1">
      <c r="A46" s="29"/>
      <c r="B46" s="33"/>
      <c r="C46" s="30">
        <v>2360</v>
      </c>
      <c r="D46" s="17" t="s">
        <v>52</v>
      </c>
      <c r="E46" s="81">
        <v>3250</v>
      </c>
      <c r="F46" s="85">
        <v>906.4</v>
      </c>
      <c r="G46" s="355">
        <f>F46/E46</f>
        <v>0.27889230769230766</v>
      </c>
      <c r="H46" s="436"/>
    </row>
    <row r="47" spans="1:11" ht="19.5" customHeight="1">
      <c r="A47" s="25"/>
      <c r="B47" s="33"/>
      <c r="C47" s="33"/>
      <c r="D47" s="35" t="s">
        <v>53</v>
      </c>
      <c r="E47" s="87"/>
      <c r="F47" s="87"/>
      <c r="G47" s="349"/>
      <c r="H47" s="429"/>
      <c r="K47" s="354"/>
    </row>
    <row r="48" spans="1:8" s="40" customFormat="1" ht="19.5" customHeight="1">
      <c r="A48" s="391"/>
      <c r="B48" s="350">
        <v>75023</v>
      </c>
      <c r="C48" s="64"/>
      <c r="D48" s="351" t="s">
        <v>54</v>
      </c>
      <c r="E48" s="570">
        <f>SUM(E49:E62)</f>
        <v>14000</v>
      </c>
      <c r="F48" s="570">
        <f>SUM(F49:F60)</f>
        <v>156800.8</v>
      </c>
      <c r="G48" s="384">
        <f>F48/E48</f>
        <v>11.200057142857142</v>
      </c>
      <c r="H48" s="571">
        <f>SUM(H49:H60)</f>
        <v>4798.06</v>
      </c>
    </row>
    <row r="49" spans="1:8" s="340" customFormat="1" ht="19.5" customHeight="1">
      <c r="A49" s="29"/>
      <c r="B49" s="33"/>
      <c r="C49" s="33" t="s">
        <v>25</v>
      </c>
      <c r="D49" s="35" t="s">
        <v>209</v>
      </c>
      <c r="E49" s="91">
        <v>10000</v>
      </c>
      <c r="F49" s="91">
        <v>61846.77</v>
      </c>
      <c r="G49" s="341">
        <f>F49/E49</f>
        <v>6.184677</v>
      </c>
      <c r="H49" s="441"/>
    </row>
    <row r="50" spans="1:8" s="340" customFormat="1" ht="19.5" customHeight="1">
      <c r="A50" s="29"/>
      <c r="B50" s="16"/>
      <c r="C50" s="33"/>
      <c r="D50" s="339" t="s">
        <v>210</v>
      </c>
      <c r="E50" s="92"/>
      <c r="F50" s="226"/>
      <c r="G50" s="241"/>
      <c r="H50" s="432"/>
    </row>
    <row r="51" spans="1:8" ht="19.5" customHeight="1">
      <c r="A51" s="32"/>
      <c r="B51" s="26"/>
      <c r="C51" s="34" t="s">
        <v>26</v>
      </c>
      <c r="D51" s="35" t="s">
        <v>27</v>
      </c>
      <c r="E51" s="82">
        <v>2000</v>
      </c>
      <c r="F51" s="87">
        <v>1220</v>
      </c>
      <c r="G51" s="234">
        <f>F51/E51</f>
        <v>0.61</v>
      </c>
      <c r="H51" s="429"/>
    </row>
    <row r="52" spans="1:8" ht="19.5" customHeight="1">
      <c r="A52" s="32"/>
      <c r="B52" s="26"/>
      <c r="C52" s="33" t="s">
        <v>211</v>
      </c>
      <c r="D52" s="222" t="s">
        <v>33</v>
      </c>
      <c r="E52" s="82">
        <v>0</v>
      </c>
      <c r="F52" s="87">
        <v>1996.88</v>
      </c>
      <c r="G52" s="233"/>
      <c r="H52" s="429">
        <v>4798.06</v>
      </c>
    </row>
    <row r="53" spans="1:8" ht="19.5" customHeight="1">
      <c r="A53" s="32"/>
      <c r="B53" s="33"/>
      <c r="C53" s="34"/>
      <c r="D53" s="35" t="s">
        <v>34</v>
      </c>
      <c r="E53" s="82"/>
      <c r="F53" s="81"/>
      <c r="G53" s="233"/>
      <c r="H53" s="429"/>
    </row>
    <row r="54" spans="1:8" ht="19.5" customHeight="1">
      <c r="A54" s="32"/>
      <c r="B54" s="16"/>
      <c r="C54" s="34"/>
      <c r="D54" s="35" t="s">
        <v>35</v>
      </c>
      <c r="E54" s="82"/>
      <c r="F54" s="82"/>
      <c r="G54" s="233"/>
      <c r="H54" s="429"/>
    </row>
    <row r="55" spans="1:8" ht="19.5" customHeight="1">
      <c r="A55" s="32"/>
      <c r="B55" s="33"/>
      <c r="C55" s="34"/>
      <c r="D55" s="35" t="s">
        <v>36</v>
      </c>
      <c r="E55" s="82"/>
      <c r="F55" s="87"/>
      <c r="G55" s="233"/>
      <c r="H55" s="429"/>
    </row>
    <row r="56" spans="1:8" s="109" customFormat="1" ht="19.5" customHeight="1">
      <c r="A56" s="137"/>
      <c r="B56" s="138"/>
      <c r="C56" s="138" t="s">
        <v>58</v>
      </c>
      <c r="D56" s="139" t="s">
        <v>59</v>
      </c>
      <c r="E56" s="125">
        <v>0</v>
      </c>
      <c r="F56" s="121">
        <v>174.79</v>
      </c>
      <c r="G56" s="307"/>
      <c r="H56" s="442"/>
    </row>
    <row r="57" spans="1:8" s="109" customFormat="1" ht="19.5" customHeight="1">
      <c r="A57" s="284"/>
      <c r="B57" s="152"/>
      <c r="C57" s="152" t="s">
        <v>212</v>
      </c>
      <c r="D57" s="153" t="s">
        <v>158</v>
      </c>
      <c r="E57" s="161">
        <v>0</v>
      </c>
      <c r="F57" s="154">
        <v>1679.6</v>
      </c>
      <c r="G57" s="413"/>
      <c r="H57" s="443"/>
    </row>
    <row r="58" spans="1:8" ht="19.5" customHeight="1">
      <c r="A58" s="32"/>
      <c r="B58" s="33"/>
      <c r="C58" s="34" t="s">
        <v>40</v>
      </c>
      <c r="D58" s="35" t="s">
        <v>13</v>
      </c>
      <c r="E58" s="87">
        <v>1000</v>
      </c>
      <c r="F58" s="87">
        <v>436.82</v>
      </c>
      <c r="G58" s="234">
        <f>F58/E58</f>
        <v>0.43682</v>
      </c>
      <c r="H58" s="424"/>
    </row>
    <row r="59" spans="1:8" ht="19.5" customHeight="1">
      <c r="A59" s="32"/>
      <c r="B59" s="16"/>
      <c r="C59" s="16" t="s">
        <v>60</v>
      </c>
      <c r="D59" s="35" t="s">
        <v>213</v>
      </c>
      <c r="E59" s="87">
        <v>0</v>
      </c>
      <c r="F59" s="87">
        <v>86350.18</v>
      </c>
      <c r="G59" s="234"/>
      <c r="H59" s="424"/>
    </row>
    <row r="60" spans="1:8" ht="19.5" customHeight="1">
      <c r="A60" s="25"/>
      <c r="B60" s="26"/>
      <c r="C60" s="549" t="s">
        <v>55</v>
      </c>
      <c r="D60" s="28" t="s">
        <v>56</v>
      </c>
      <c r="E60" s="82">
        <v>1000</v>
      </c>
      <c r="F60" s="552">
        <v>3095.76</v>
      </c>
      <c r="G60" s="507">
        <f>F60/E60</f>
        <v>3.0957600000000003</v>
      </c>
      <c r="H60" s="553"/>
    </row>
    <row r="61" spans="1:8" s="42" customFormat="1" ht="19.5" customHeight="1">
      <c r="A61" s="546"/>
      <c r="B61" s="547">
        <v>75075</v>
      </c>
      <c r="C61" s="548"/>
      <c r="D61" s="550" t="s">
        <v>254</v>
      </c>
      <c r="E61" s="551">
        <f>SUM(E62)</f>
        <v>0</v>
      </c>
      <c r="F61" s="551">
        <f>SUM(F62)</f>
        <v>1212.95</v>
      </c>
      <c r="G61" s="357"/>
      <c r="H61" s="562">
        <f>SUM(H62)</f>
        <v>0</v>
      </c>
    </row>
    <row r="62" spans="1:8" s="42" customFormat="1" ht="19.5" customHeight="1">
      <c r="A62" s="43"/>
      <c r="B62" s="58"/>
      <c r="C62" s="58" t="s">
        <v>128</v>
      </c>
      <c r="D62" s="44" t="s">
        <v>123</v>
      </c>
      <c r="E62" s="94">
        <v>0</v>
      </c>
      <c r="F62" s="92">
        <v>1212.95</v>
      </c>
      <c r="G62" s="390"/>
      <c r="H62" s="433"/>
    </row>
    <row r="63" spans="1:8" s="172" customFormat="1" ht="19.5" customHeight="1">
      <c r="A63" s="444">
        <v>751</v>
      </c>
      <c r="B63" s="358"/>
      <c r="C63" s="358"/>
      <c r="D63" s="361" t="s">
        <v>61</v>
      </c>
      <c r="E63" s="356">
        <f>SUM(E66+E71)</f>
        <v>40767</v>
      </c>
      <c r="F63" s="356">
        <f>SUM(F66+F71)</f>
        <v>38806</v>
      </c>
      <c r="G63" s="357">
        <f>F63/E63</f>
        <v>0.9518973679691908</v>
      </c>
      <c r="H63" s="430">
        <f>SUM(H66)</f>
        <v>0</v>
      </c>
    </row>
    <row r="64" spans="1:8" s="172" customFormat="1" ht="19.5" customHeight="1">
      <c r="A64" s="445"/>
      <c r="B64" s="366"/>
      <c r="C64" s="368"/>
      <c r="D64" s="369" t="s">
        <v>171</v>
      </c>
      <c r="E64" s="370"/>
      <c r="F64" s="373"/>
      <c r="G64" s="374"/>
      <c r="H64" s="446"/>
    </row>
    <row r="65" spans="1:8" s="172" customFormat="1" ht="19.5" customHeight="1">
      <c r="A65" s="447"/>
      <c r="B65" s="367"/>
      <c r="C65" s="360"/>
      <c r="D65" s="362" t="s">
        <v>172</v>
      </c>
      <c r="E65" s="371"/>
      <c r="F65" s="364"/>
      <c r="G65" s="375"/>
      <c r="H65" s="448"/>
    </row>
    <row r="66" spans="1:8" s="40" customFormat="1" ht="19.5" customHeight="1">
      <c r="A66" s="49"/>
      <c r="B66" s="350">
        <v>75101</v>
      </c>
      <c r="C66" s="350"/>
      <c r="D66" s="351" t="s">
        <v>214</v>
      </c>
      <c r="E66" s="352">
        <f>SUM(E68:E70)</f>
        <v>3923</v>
      </c>
      <c r="F66" s="353">
        <f>SUM(F68:F70)</f>
        <v>1962</v>
      </c>
      <c r="G66" s="232">
        <f>F66/E66</f>
        <v>0.50012745347948</v>
      </c>
      <c r="H66" s="449">
        <f>SUM(H68:H70)</f>
        <v>0</v>
      </c>
    </row>
    <row r="67" spans="1:8" s="40" customFormat="1" ht="19.5" customHeight="1">
      <c r="A67" s="49"/>
      <c r="B67" s="350"/>
      <c r="C67" s="350"/>
      <c r="D67" s="351" t="s">
        <v>215</v>
      </c>
      <c r="E67" s="352"/>
      <c r="F67" s="353"/>
      <c r="G67" s="239"/>
      <c r="H67" s="449"/>
    </row>
    <row r="68" spans="1:8" ht="19.5" customHeight="1">
      <c r="A68" s="32"/>
      <c r="B68" s="33"/>
      <c r="C68" s="33">
        <v>2010</v>
      </c>
      <c r="D68" s="35" t="s">
        <v>49</v>
      </c>
      <c r="E68" s="87">
        <v>3923</v>
      </c>
      <c r="F68" s="78">
        <v>1962</v>
      </c>
      <c r="G68" s="349">
        <f>F68/E68</f>
        <v>0.50012745347948</v>
      </c>
      <c r="H68" s="424"/>
    </row>
    <row r="69" spans="1:8" ht="19.5" customHeight="1">
      <c r="A69" s="32"/>
      <c r="B69" s="33"/>
      <c r="C69" s="33"/>
      <c r="D69" s="35" t="s">
        <v>50</v>
      </c>
      <c r="E69" s="87"/>
      <c r="F69" s="78"/>
      <c r="G69" s="234"/>
      <c r="H69" s="424"/>
    </row>
    <row r="70" spans="1:8" ht="19.5" customHeight="1">
      <c r="A70" s="36"/>
      <c r="B70" s="37"/>
      <c r="C70" s="37"/>
      <c r="D70" s="39" t="s">
        <v>51</v>
      </c>
      <c r="E70" s="88"/>
      <c r="F70" s="89"/>
      <c r="G70" s="241"/>
      <c r="H70" s="425"/>
    </row>
    <row r="71" spans="1:8" s="40" customFormat="1" ht="19.5" customHeight="1">
      <c r="A71" s="48"/>
      <c r="B71" s="326">
        <v>75113</v>
      </c>
      <c r="C71" s="326"/>
      <c r="D71" s="327" t="s">
        <v>255</v>
      </c>
      <c r="E71" s="328">
        <f>SUM(E72:E74)</f>
        <v>36844</v>
      </c>
      <c r="F71" s="324">
        <f>SUM(F72:F74)</f>
        <v>36844</v>
      </c>
      <c r="G71" s="236">
        <f>F71/E71</f>
        <v>1</v>
      </c>
      <c r="H71" s="422">
        <f>SUM(H72:H74)</f>
        <v>0</v>
      </c>
    </row>
    <row r="72" spans="1:8" ht="19.5" customHeight="1">
      <c r="A72" s="29"/>
      <c r="B72" s="30"/>
      <c r="C72" s="30">
        <v>2010</v>
      </c>
      <c r="D72" s="31" t="s">
        <v>49</v>
      </c>
      <c r="E72" s="87">
        <v>36844</v>
      </c>
      <c r="F72" s="96">
        <v>36844</v>
      </c>
      <c r="G72" s="234">
        <f>F72/E72</f>
        <v>1</v>
      </c>
      <c r="H72" s="424"/>
    </row>
    <row r="73" spans="1:8" ht="19.5" customHeight="1">
      <c r="A73" s="32"/>
      <c r="B73" s="33"/>
      <c r="C73" s="33"/>
      <c r="D73" s="35" t="s">
        <v>50</v>
      </c>
      <c r="E73" s="87"/>
      <c r="F73" s="78"/>
      <c r="G73" s="234"/>
      <c r="H73" s="424"/>
    </row>
    <row r="74" spans="1:8" ht="19.5" customHeight="1">
      <c r="A74" s="21"/>
      <c r="B74" s="23"/>
      <c r="C74" s="23"/>
      <c r="D74" s="24" t="s">
        <v>51</v>
      </c>
      <c r="E74" s="80"/>
      <c r="F74" s="81"/>
      <c r="G74" s="237"/>
      <c r="H74" s="436"/>
    </row>
    <row r="75" spans="1:8" s="172" customFormat="1" ht="27" customHeight="1">
      <c r="A75" s="315">
        <v>754</v>
      </c>
      <c r="B75" s="312"/>
      <c r="C75" s="312"/>
      <c r="D75" s="313" t="s">
        <v>216</v>
      </c>
      <c r="E75" s="316">
        <f>SUM(E76+E80)</f>
        <v>40000</v>
      </c>
      <c r="F75" s="316">
        <f>SUM(F76+F80)</f>
        <v>28152.1</v>
      </c>
      <c r="G75" s="321">
        <f>F75/E75</f>
        <v>0.7038025</v>
      </c>
      <c r="H75" s="427">
        <f>SUM(H76+H80)</f>
        <v>30716.83</v>
      </c>
    </row>
    <row r="76" spans="1:8" s="40" customFormat="1" ht="17.25" customHeight="1">
      <c r="A76" s="50"/>
      <c r="B76" s="52">
        <v>75414</v>
      </c>
      <c r="C76" s="52"/>
      <c r="D76" s="53" t="s">
        <v>69</v>
      </c>
      <c r="E76" s="97">
        <f>SUM(E77)</f>
        <v>1000</v>
      </c>
      <c r="F76" s="332">
        <f>SUM(F77)</f>
        <v>1000</v>
      </c>
      <c r="G76" s="236">
        <f>F76/E76</f>
        <v>1</v>
      </c>
      <c r="H76" s="428">
        <f>SUM(H77)</f>
        <v>0</v>
      </c>
    </row>
    <row r="77" spans="1:8" ht="19.5" customHeight="1">
      <c r="A77" s="25"/>
      <c r="B77" s="26"/>
      <c r="C77" s="26">
        <v>2010</v>
      </c>
      <c r="D77" s="28" t="s">
        <v>49</v>
      </c>
      <c r="E77" s="82">
        <v>1000</v>
      </c>
      <c r="F77" s="83">
        <v>1000</v>
      </c>
      <c r="G77" s="234">
        <f>F77/E77</f>
        <v>1</v>
      </c>
      <c r="H77" s="429"/>
    </row>
    <row r="78" spans="1:8" ht="19.5" customHeight="1">
      <c r="A78" s="25"/>
      <c r="B78" s="26"/>
      <c r="C78" s="26"/>
      <c r="D78" s="28" t="s">
        <v>50</v>
      </c>
      <c r="E78" s="82"/>
      <c r="F78" s="83"/>
      <c r="G78" s="241"/>
      <c r="H78" s="429"/>
    </row>
    <row r="79" spans="1:8" ht="19.5" customHeight="1">
      <c r="A79" s="36"/>
      <c r="B79" s="37"/>
      <c r="C79" s="37"/>
      <c r="D79" s="39" t="s">
        <v>51</v>
      </c>
      <c r="E79" s="88"/>
      <c r="F79" s="89"/>
      <c r="G79" s="242"/>
      <c r="H79" s="425"/>
    </row>
    <row r="80" spans="1:8" s="40" customFormat="1" ht="16.5" customHeight="1">
      <c r="A80" s="48"/>
      <c r="B80" s="326">
        <v>75416</v>
      </c>
      <c r="C80" s="326"/>
      <c r="D80" s="327" t="s">
        <v>70</v>
      </c>
      <c r="E80" s="328">
        <f>SUM(E81)</f>
        <v>39000</v>
      </c>
      <c r="F80" s="324">
        <f>SUM(F81)</f>
        <v>27152.1</v>
      </c>
      <c r="G80" s="236">
        <f>F80/E80</f>
        <v>0.6962076923076923</v>
      </c>
      <c r="H80" s="422">
        <f>SUM(H81)</f>
        <v>30716.83</v>
      </c>
    </row>
    <row r="81" spans="1:8" ht="19.5" customHeight="1">
      <c r="A81" s="21"/>
      <c r="B81" s="23"/>
      <c r="C81" s="22" t="s">
        <v>71</v>
      </c>
      <c r="D81" s="24" t="s">
        <v>72</v>
      </c>
      <c r="E81" s="80">
        <v>39000</v>
      </c>
      <c r="F81" s="81">
        <v>27152.1</v>
      </c>
      <c r="G81" s="241">
        <f>F81/E81</f>
        <v>0.6962076923076923</v>
      </c>
      <c r="H81" s="436">
        <v>30716.83</v>
      </c>
    </row>
    <row r="82" spans="1:8" s="172" customFormat="1" ht="19.5" customHeight="1">
      <c r="A82" s="444">
        <v>756</v>
      </c>
      <c r="B82" s="380"/>
      <c r="C82" s="358"/>
      <c r="D82" s="381" t="s">
        <v>217</v>
      </c>
      <c r="E82" s="372">
        <f>SUM(E86+E90+E101+E115+E127)</f>
        <v>25239064</v>
      </c>
      <c r="F82" s="372">
        <f>SUM(F86+F90+F101+F115+F127)</f>
        <v>12041907.280000001</v>
      </c>
      <c r="G82" s="378">
        <f>F82/E82</f>
        <v>0.47711386127472877</v>
      </c>
      <c r="H82" s="450">
        <f>SUM(H86+H90+H101+H115+H127)</f>
        <v>1801188.55</v>
      </c>
    </row>
    <row r="83" spans="1:8" s="172" customFormat="1" ht="18.75" customHeight="1">
      <c r="A83" s="445"/>
      <c r="B83" s="359"/>
      <c r="C83" s="368"/>
      <c r="D83" s="382" t="s">
        <v>218</v>
      </c>
      <c r="E83" s="373"/>
      <c r="F83" s="370"/>
      <c r="G83" s="379"/>
      <c r="H83" s="440"/>
    </row>
    <row r="84" spans="1:8" s="172" customFormat="1" ht="21.75" customHeight="1">
      <c r="A84" s="408"/>
      <c r="B84" s="366"/>
      <c r="C84" s="359"/>
      <c r="D84" s="377" t="s">
        <v>219</v>
      </c>
      <c r="E84" s="363"/>
      <c r="F84" s="370"/>
      <c r="G84" s="365"/>
      <c r="H84" s="446"/>
    </row>
    <row r="85" spans="1:8" s="172" customFormat="1" ht="21.75" customHeight="1">
      <c r="A85" s="451"/>
      <c r="B85" s="367"/>
      <c r="C85" s="367"/>
      <c r="D85" s="376" t="s">
        <v>220</v>
      </c>
      <c r="E85" s="371"/>
      <c r="F85" s="371"/>
      <c r="G85" s="375"/>
      <c r="H85" s="448"/>
    </row>
    <row r="86" spans="1:8" s="40" customFormat="1" ht="19.5" customHeight="1">
      <c r="A86" s="49"/>
      <c r="B86" s="350">
        <v>75601</v>
      </c>
      <c r="C86" s="350"/>
      <c r="D86" s="351" t="s">
        <v>76</v>
      </c>
      <c r="E86" s="352">
        <f>SUM(E87:E89)</f>
        <v>36000</v>
      </c>
      <c r="F86" s="353">
        <f>SUM(F87:F89)</f>
        <v>17629.870000000003</v>
      </c>
      <c r="G86" s="240">
        <f>F86/E86</f>
        <v>0.4897186111111112</v>
      </c>
      <c r="H86" s="449">
        <f>SUM(H87:H89)</f>
        <v>33212.59</v>
      </c>
    </row>
    <row r="87" spans="1:8" ht="19.5" customHeight="1">
      <c r="A87" s="29"/>
      <c r="B87" s="30"/>
      <c r="C87" s="56" t="s">
        <v>77</v>
      </c>
      <c r="D87" s="31" t="s">
        <v>221</v>
      </c>
      <c r="E87" s="85">
        <v>32000</v>
      </c>
      <c r="F87" s="86">
        <v>16587.04</v>
      </c>
      <c r="G87" s="241">
        <f>F87/E87</f>
        <v>0.5183450000000001</v>
      </c>
      <c r="H87" s="438">
        <v>33212.59</v>
      </c>
    </row>
    <row r="88" spans="1:8" ht="19.5" customHeight="1">
      <c r="A88" s="32"/>
      <c r="B88" s="33"/>
      <c r="C88" s="26"/>
      <c r="D88" s="35" t="s">
        <v>222</v>
      </c>
      <c r="E88" s="87"/>
      <c r="F88" s="87"/>
      <c r="G88" s="238"/>
      <c r="H88" s="424"/>
    </row>
    <row r="89" spans="1:8" ht="19.5" customHeight="1">
      <c r="A89" s="21"/>
      <c r="B89" s="46"/>
      <c r="C89" s="38" t="s">
        <v>78</v>
      </c>
      <c r="D89" s="47" t="s">
        <v>79</v>
      </c>
      <c r="E89" s="95">
        <v>4000</v>
      </c>
      <c r="F89" s="79">
        <v>1042.83</v>
      </c>
      <c r="G89" s="390">
        <f>F89/E89</f>
        <v>0.2607075</v>
      </c>
      <c r="H89" s="439"/>
    </row>
    <row r="90" spans="1:13" s="40" customFormat="1" ht="19.5" customHeight="1">
      <c r="A90" s="50"/>
      <c r="B90" s="52">
        <v>75615</v>
      </c>
      <c r="C90" s="52"/>
      <c r="D90" s="327" t="s">
        <v>223</v>
      </c>
      <c r="E90" s="328">
        <f>SUM(E92:E100)</f>
        <v>5517653</v>
      </c>
      <c r="F90" s="328">
        <f>SUM(F92:F100)</f>
        <v>3158189.25</v>
      </c>
      <c r="G90" s="334">
        <f>F90/E90</f>
        <v>0.5723790985043822</v>
      </c>
      <c r="H90" s="422">
        <f>SUM(H92:H100)</f>
        <v>839950.7400000001</v>
      </c>
      <c r="M90" s="40" t="s">
        <v>224</v>
      </c>
    </row>
    <row r="91" spans="1:8" s="40" customFormat="1" ht="19.5" customHeight="1">
      <c r="A91" s="54"/>
      <c r="B91" s="385"/>
      <c r="C91" s="55"/>
      <c r="D91" s="386" t="s">
        <v>225</v>
      </c>
      <c r="E91" s="383"/>
      <c r="F91" s="387"/>
      <c r="G91" s="341"/>
      <c r="H91" s="452"/>
    </row>
    <row r="92" spans="1:8" s="40" customFormat="1" ht="19.5" customHeight="1">
      <c r="A92" s="54"/>
      <c r="B92" s="224"/>
      <c r="C92" s="55"/>
      <c r="D92" s="225" t="s">
        <v>226</v>
      </c>
      <c r="E92" s="98"/>
      <c r="F92" s="383"/>
      <c r="G92" s="384"/>
      <c r="H92" s="453"/>
    </row>
    <row r="93" spans="1:8" ht="19.5" customHeight="1">
      <c r="A93" s="32"/>
      <c r="B93" s="33"/>
      <c r="C93" s="34" t="s">
        <v>80</v>
      </c>
      <c r="D93" s="35" t="s">
        <v>81</v>
      </c>
      <c r="E93" s="87">
        <v>4600000</v>
      </c>
      <c r="F93" s="87">
        <v>2720392.42</v>
      </c>
      <c r="G93" s="349">
        <f aca="true" t="shared" si="0" ref="G93:G101">F93/E93</f>
        <v>0.5913896565217391</v>
      </c>
      <c r="H93" s="424">
        <v>748109.68</v>
      </c>
    </row>
    <row r="94" spans="1:8" ht="19.5" customHeight="1">
      <c r="A94" s="25"/>
      <c r="B94" s="26"/>
      <c r="C94" s="27" t="s">
        <v>82</v>
      </c>
      <c r="D94" s="28" t="s">
        <v>83</v>
      </c>
      <c r="E94" s="82">
        <v>360000</v>
      </c>
      <c r="F94" s="83">
        <v>198531.1</v>
      </c>
      <c r="G94" s="234">
        <f t="shared" si="0"/>
        <v>0.5514752777777778</v>
      </c>
      <c r="H94" s="429">
        <v>36349.06</v>
      </c>
    </row>
    <row r="95" spans="1:8" ht="19.5" customHeight="1">
      <c r="A95" s="25"/>
      <c r="B95" s="26"/>
      <c r="C95" s="27" t="s">
        <v>84</v>
      </c>
      <c r="D95" s="28" t="s">
        <v>85</v>
      </c>
      <c r="E95" s="82">
        <v>14000</v>
      </c>
      <c r="F95" s="83">
        <v>9597</v>
      </c>
      <c r="G95" s="234">
        <f t="shared" si="0"/>
        <v>0.6855</v>
      </c>
      <c r="H95" s="429">
        <v>65.3</v>
      </c>
    </row>
    <row r="96" spans="1:8" ht="19.5" customHeight="1">
      <c r="A96" s="25"/>
      <c r="B96" s="26"/>
      <c r="C96" s="27" t="s">
        <v>86</v>
      </c>
      <c r="D96" s="28" t="s">
        <v>87</v>
      </c>
      <c r="E96" s="82">
        <v>310000</v>
      </c>
      <c r="F96" s="83">
        <v>146877.42</v>
      </c>
      <c r="G96" s="241">
        <f t="shared" si="0"/>
        <v>0.4737981290322581</v>
      </c>
      <c r="H96" s="429">
        <v>54503.3</v>
      </c>
    </row>
    <row r="97" spans="1:8" ht="19.5" customHeight="1">
      <c r="A97" s="25"/>
      <c r="B97" s="26"/>
      <c r="C97" s="27" t="s">
        <v>88</v>
      </c>
      <c r="D97" s="28" t="s">
        <v>89</v>
      </c>
      <c r="E97" s="82">
        <v>70000</v>
      </c>
      <c r="F97" s="83">
        <v>1588</v>
      </c>
      <c r="G97" s="234">
        <f t="shared" si="0"/>
        <v>0.022685714285714285</v>
      </c>
      <c r="H97" s="429"/>
    </row>
    <row r="98" spans="1:8" ht="19.5" customHeight="1">
      <c r="A98" s="25"/>
      <c r="B98" s="26"/>
      <c r="C98" s="26" t="s">
        <v>227</v>
      </c>
      <c r="D98" s="28" t="s">
        <v>27</v>
      </c>
      <c r="E98" s="82">
        <v>0</v>
      </c>
      <c r="F98" s="83">
        <v>391.52</v>
      </c>
      <c r="G98" s="233"/>
      <c r="H98" s="429">
        <v>923.4</v>
      </c>
    </row>
    <row r="99" spans="1:8" ht="19.5" customHeight="1">
      <c r="A99" s="25"/>
      <c r="B99" s="26"/>
      <c r="C99" s="27" t="s">
        <v>78</v>
      </c>
      <c r="D99" s="28" t="s">
        <v>79</v>
      </c>
      <c r="E99" s="82">
        <v>70000</v>
      </c>
      <c r="F99" s="93">
        <v>33985.79</v>
      </c>
      <c r="G99" s="234">
        <f t="shared" si="0"/>
        <v>0.4855112857142857</v>
      </c>
      <c r="H99" s="429"/>
    </row>
    <row r="100" spans="1:8" ht="19.5" customHeight="1">
      <c r="A100" s="36"/>
      <c r="B100" s="37"/>
      <c r="C100" s="37">
        <v>2680</v>
      </c>
      <c r="D100" s="103" t="s">
        <v>90</v>
      </c>
      <c r="E100" s="88">
        <v>93653</v>
      </c>
      <c r="F100" s="89">
        <v>46826</v>
      </c>
      <c r="G100" s="241">
        <f t="shared" si="0"/>
        <v>0.499994661142729</v>
      </c>
      <c r="H100" s="425"/>
    </row>
    <row r="101" spans="1:8" s="40" customFormat="1" ht="19.5" customHeight="1">
      <c r="A101" s="50"/>
      <c r="B101" s="52">
        <v>75616</v>
      </c>
      <c r="C101" s="52"/>
      <c r="D101" s="53" t="s">
        <v>228</v>
      </c>
      <c r="E101" s="97">
        <f>SUM(E102:E114)</f>
        <v>5076500</v>
      </c>
      <c r="F101" s="332">
        <f>SUM(F102:F114)</f>
        <v>2710569.5</v>
      </c>
      <c r="G101" s="236">
        <f t="shared" si="0"/>
        <v>0.5339445484093371</v>
      </c>
      <c r="H101" s="428">
        <f>SUM(H102:H114)</f>
        <v>925483.99</v>
      </c>
    </row>
    <row r="102" spans="1:8" s="40" customFormat="1" ht="19.5" customHeight="1">
      <c r="A102" s="54"/>
      <c r="B102" s="55"/>
      <c r="C102" s="55"/>
      <c r="D102" s="389" t="s">
        <v>229</v>
      </c>
      <c r="E102" s="98"/>
      <c r="F102" s="99"/>
      <c r="G102" s="235"/>
      <c r="H102" s="454"/>
    </row>
    <row r="103" spans="1:8" s="40" customFormat="1" ht="19.5" customHeight="1">
      <c r="A103" s="54"/>
      <c r="B103" s="55"/>
      <c r="C103" s="55"/>
      <c r="D103" s="389" t="s">
        <v>230</v>
      </c>
      <c r="E103" s="98"/>
      <c r="F103" s="99"/>
      <c r="G103" s="235"/>
      <c r="H103" s="454"/>
    </row>
    <row r="104" spans="1:8" s="40" customFormat="1" ht="19.5" customHeight="1">
      <c r="A104" s="54"/>
      <c r="B104" s="55"/>
      <c r="C104" s="55"/>
      <c r="D104" s="389" t="s">
        <v>231</v>
      </c>
      <c r="E104" s="98"/>
      <c r="F104" s="99"/>
      <c r="G104" s="235"/>
      <c r="H104" s="454"/>
    </row>
    <row r="105" spans="1:8" ht="19.5" customHeight="1">
      <c r="A105" s="25"/>
      <c r="B105" s="26"/>
      <c r="C105" s="27" t="s">
        <v>80</v>
      </c>
      <c r="D105" s="28" t="s">
        <v>81</v>
      </c>
      <c r="E105" s="82">
        <v>2500000</v>
      </c>
      <c r="F105" s="93">
        <v>1499245.22</v>
      </c>
      <c r="G105" s="234">
        <f aca="true" t="shared" si="1" ref="G105:G126">F105/E105</f>
        <v>0.599698088</v>
      </c>
      <c r="H105" s="429">
        <v>706297.98</v>
      </c>
    </row>
    <row r="106" spans="1:8" ht="19.5" customHeight="1">
      <c r="A106" s="25"/>
      <c r="B106" s="26"/>
      <c r="C106" s="27" t="s">
        <v>82</v>
      </c>
      <c r="D106" s="28" t="s">
        <v>83</v>
      </c>
      <c r="E106" s="82">
        <v>1210000</v>
      </c>
      <c r="F106" s="83">
        <v>596838.2</v>
      </c>
      <c r="G106" s="234">
        <f t="shared" si="1"/>
        <v>0.4932547107438016</v>
      </c>
      <c r="H106" s="429">
        <v>120973.78</v>
      </c>
    </row>
    <row r="107" spans="1:8" ht="19.5" customHeight="1">
      <c r="A107" s="25"/>
      <c r="B107" s="26"/>
      <c r="C107" s="27" t="s">
        <v>84</v>
      </c>
      <c r="D107" s="28" t="s">
        <v>85</v>
      </c>
      <c r="E107" s="82">
        <v>1500</v>
      </c>
      <c r="F107" s="83">
        <v>806</v>
      </c>
      <c r="G107" s="241">
        <f t="shared" si="1"/>
        <v>0.5373333333333333</v>
      </c>
      <c r="H107" s="429">
        <v>112</v>
      </c>
    </row>
    <row r="108" spans="1:8" ht="19.5" customHeight="1">
      <c r="A108" s="25"/>
      <c r="B108" s="26"/>
      <c r="C108" s="27" t="s">
        <v>86</v>
      </c>
      <c r="D108" s="28" t="s">
        <v>87</v>
      </c>
      <c r="E108" s="82">
        <v>345000</v>
      </c>
      <c r="F108" s="83">
        <v>185528.7</v>
      </c>
      <c r="G108" s="238">
        <f t="shared" si="1"/>
        <v>0.537764347826087</v>
      </c>
      <c r="H108" s="429">
        <v>65343.65</v>
      </c>
    </row>
    <row r="109" spans="1:8" ht="19.5" customHeight="1">
      <c r="A109" s="25"/>
      <c r="B109" s="26"/>
      <c r="C109" s="27" t="s">
        <v>91</v>
      </c>
      <c r="D109" s="28" t="s">
        <v>92</v>
      </c>
      <c r="E109" s="82">
        <v>50000</v>
      </c>
      <c r="F109" s="93">
        <v>33565.4</v>
      </c>
      <c r="G109" s="238">
        <f t="shared" si="1"/>
        <v>0.671308</v>
      </c>
      <c r="H109" s="429">
        <v>5384.33</v>
      </c>
    </row>
    <row r="110" spans="1:8" ht="19.5" customHeight="1">
      <c r="A110" s="57"/>
      <c r="B110" s="58"/>
      <c r="C110" s="59" t="s">
        <v>93</v>
      </c>
      <c r="D110" s="60" t="s">
        <v>94</v>
      </c>
      <c r="E110" s="92">
        <v>10000</v>
      </c>
      <c r="F110" s="93">
        <v>4140</v>
      </c>
      <c r="G110" s="234">
        <f t="shared" si="1"/>
        <v>0.414</v>
      </c>
      <c r="H110" s="432">
        <v>200</v>
      </c>
    </row>
    <row r="111" spans="1:8" ht="19.5" customHeight="1">
      <c r="A111" s="25"/>
      <c r="B111" s="26"/>
      <c r="C111" s="27" t="s">
        <v>95</v>
      </c>
      <c r="D111" s="28" t="s">
        <v>96</v>
      </c>
      <c r="E111" s="82">
        <v>290000</v>
      </c>
      <c r="F111" s="83">
        <v>114519</v>
      </c>
      <c r="G111" s="241">
        <f t="shared" si="1"/>
        <v>0.3948931034482759</v>
      </c>
      <c r="H111" s="429"/>
    </row>
    <row r="112" spans="1:8" ht="19.5" customHeight="1">
      <c r="A112" s="25"/>
      <c r="B112" s="26"/>
      <c r="C112" s="27" t="s">
        <v>88</v>
      </c>
      <c r="D112" s="28" t="s">
        <v>89</v>
      </c>
      <c r="E112" s="82">
        <v>600000</v>
      </c>
      <c r="F112" s="83">
        <v>254350.64</v>
      </c>
      <c r="G112" s="234">
        <f t="shared" si="1"/>
        <v>0.4239177333333334</v>
      </c>
      <c r="H112" s="429">
        <v>3955.01</v>
      </c>
    </row>
    <row r="113" spans="1:8" ht="19.5" customHeight="1">
      <c r="A113" s="25"/>
      <c r="B113" s="26"/>
      <c r="C113" s="26" t="s">
        <v>227</v>
      </c>
      <c r="D113" s="28" t="s">
        <v>27</v>
      </c>
      <c r="E113" s="82">
        <v>0</v>
      </c>
      <c r="F113" s="83">
        <v>8130.71</v>
      </c>
      <c r="G113" s="241"/>
      <c r="H113" s="429">
        <v>23217.24</v>
      </c>
    </row>
    <row r="114" spans="1:8" ht="21.75" customHeight="1">
      <c r="A114" s="25"/>
      <c r="B114" s="26"/>
      <c r="C114" s="27" t="s">
        <v>78</v>
      </c>
      <c r="D114" s="28" t="s">
        <v>79</v>
      </c>
      <c r="E114" s="82">
        <v>70000</v>
      </c>
      <c r="F114" s="83">
        <v>13445.63</v>
      </c>
      <c r="G114" s="390">
        <f t="shared" si="1"/>
        <v>0.19208042857142857</v>
      </c>
      <c r="H114" s="429"/>
    </row>
    <row r="115" spans="1:8" s="40" customFormat="1" ht="18" customHeight="1">
      <c r="A115" s="347"/>
      <c r="B115" s="331">
        <v>75618</v>
      </c>
      <c r="C115" s="326"/>
      <c r="D115" s="327" t="s">
        <v>232</v>
      </c>
      <c r="E115" s="328">
        <f>SUM(E118:E126)</f>
        <v>2211000</v>
      </c>
      <c r="F115" s="328">
        <f>SUM(F118:F126)</f>
        <v>1116563.1099999999</v>
      </c>
      <c r="G115" s="223">
        <f t="shared" si="1"/>
        <v>0.5050036680235187</v>
      </c>
      <c r="H115" s="422">
        <f>SUM(H118:H126)</f>
        <v>2541.23</v>
      </c>
    </row>
    <row r="116" spans="1:8" s="40" customFormat="1" ht="18" customHeight="1">
      <c r="A116" s="54"/>
      <c r="B116" s="385"/>
      <c r="C116" s="350"/>
      <c r="D116" s="386" t="s">
        <v>233</v>
      </c>
      <c r="E116" s="352"/>
      <c r="F116" s="353"/>
      <c r="G116" s="239"/>
      <c r="H116" s="449"/>
    </row>
    <row r="117" spans="1:8" s="40" customFormat="1" ht="18" customHeight="1">
      <c r="A117" s="391"/>
      <c r="B117" s="64"/>
      <c r="C117" s="64"/>
      <c r="D117" s="386" t="s">
        <v>234</v>
      </c>
      <c r="E117" s="352"/>
      <c r="F117" s="353"/>
      <c r="G117" s="341"/>
      <c r="H117" s="449"/>
    </row>
    <row r="118" spans="1:8" ht="19.5" customHeight="1">
      <c r="A118" s="25"/>
      <c r="B118" s="26"/>
      <c r="C118" s="27" t="s">
        <v>97</v>
      </c>
      <c r="D118" s="17" t="s">
        <v>98</v>
      </c>
      <c r="E118" s="87">
        <v>800000</v>
      </c>
      <c r="F118" s="78">
        <v>325112.17</v>
      </c>
      <c r="G118" s="238">
        <f t="shared" si="1"/>
        <v>0.40639021249999996</v>
      </c>
      <c r="H118" s="424">
        <v>2541.23</v>
      </c>
    </row>
    <row r="119" spans="1:8" ht="19.5" customHeight="1">
      <c r="A119" s="25"/>
      <c r="B119" s="33"/>
      <c r="C119" s="27" t="s">
        <v>99</v>
      </c>
      <c r="D119" s="35" t="s">
        <v>100</v>
      </c>
      <c r="E119" s="81">
        <v>1000000</v>
      </c>
      <c r="F119" s="78">
        <v>486230.63</v>
      </c>
      <c r="G119" s="234">
        <f t="shared" si="1"/>
        <v>0.48623063</v>
      </c>
      <c r="H119" s="424"/>
    </row>
    <row r="120" spans="1:8" ht="19.5" customHeight="1">
      <c r="A120" s="32"/>
      <c r="B120" s="33"/>
      <c r="C120" s="34" t="s">
        <v>101</v>
      </c>
      <c r="D120" s="17" t="s">
        <v>102</v>
      </c>
      <c r="E120" s="82">
        <v>390000</v>
      </c>
      <c r="F120" s="78">
        <v>296407.95</v>
      </c>
      <c r="G120" s="349">
        <f t="shared" si="1"/>
        <v>0.7600203846153847</v>
      </c>
      <c r="H120" s="429"/>
    </row>
    <row r="121" spans="1:8" ht="19.5" customHeight="1">
      <c r="A121" s="15"/>
      <c r="B121" s="33"/>
      <c r="C121" s="33" t="s">
        <v>235</v>
      </c>
      <c r="D121" s="28" t="s">
        <v>236</v>
      </c>
      <c r="E121" s="82">
        <v>15000</v>
      </c>
      <c r="F121" s="81">
        <v>6742.13</v>
      </c>
      <c r="G121" s="349">
        <f t="shared" si="1"/>
        <v>0.44947533333333334</v>
      </c>
      <c r="H121" s="429"/>
    </row>
    <row r="122" spans="1:8" ht="19.5" customHeight="1">
      <c r="A122" s="25"/>
      <c r="B122" s="33"/>
      <c r="C122" s="33"/>
      <c r="D122" s="28" t="s">
        <v>237</v>
      </c>
      <c r="E122" s="82"/>
      <c r="F122" s="82"/>
      <c r="G122" s="335"/>
      <c r="H122" s="429"/>
    </row>
    <row r="123" spans="1:8" ht="19.5" customHeight="1">
      <c r="A123" s="32"/>
      <c r="B123" s="33"/>
      <c r="C123" s="33"/>
      <c r="D123" s="35" t="s">
        <v>238</v>
      </c>
      <c r="E123" s="82"/>
      <c r="F123" s="87"/>
      <c r="G123" s="349"/>
      <c r="H123" s="429"/>
    </row>
    <row r="124" spans="1:8" ht="18.75" customHeight="1">
      <c r="A124" s="15"/>
      <c r="B124" s="33"/>
      <c r="C124" s="34" t="s">
        <v>103</v>
      </c>
      <c r="D124" s="28" t="s">
        <v>104</v>
      </c>
      <c r="E124" s="82">
        <v>2000</v>
      </c>
      <c r="F124" s="87">
        <v>450</v>
      </c>
      <c r="G124" s="238">
        <f t="shared" si="1"/>
        <v>0.225</v>
      </c>
      <c r="H124" s="429"/>
    </row>
    <row r="125" spans="1:8" ht="18.75" customHeight="1">
      <c r="A125" s="32"/>
      <c r="B125" s="16"/>
      <c r="C125" s="16" t="s">
        <v>227</v>
      </c>
      <c r="D125" s="28" t="s">
        <v>27</v>
      </c>
      <c r="E125" s="82">
        <v>0</v>
      </c>
      <c r="F125" s="81">
        <v>8.8</v>
      </c>
      <c r="G125" s="238"/>
      <c r="H125" s="429"/>
    </row>
    <row r="126" spans="1:8" ht="18.75" customHeight="1">
      <c r="A126" s="25"/>
      <c r="B126" s="37"/>
      <c r="C126" s="62" t="s">
        <v>78</v>
      </c>
      <c r="D126" s="28" t="s">
        <v>79</v>
      </c>
      <c r="E126" s="82">
        <v>4000</v>
      </c>
      <c r="F126" s="83">
        <v>1611.43</v>
      </c>
      <c r="G126" s="238">
        <f t="shared" si="1"/>
        <v>0.40285750000000004</v>
      </c>
      <c r="H126" s="429"/>
    </row>
    <row r="127" spans="1:8" s="40" customFormat="1" ht="19.5" customHeight="1">
      <c r="A127" s="48"/>
      <c r="B127" s="326">
        <v>75621</v>
      </c>
      <c r="C127" s="52"/>
      <c r="D127" s="53" t="s">
        <v>239</v>
      </c>
      <c r="E127" s="328">
        <f>SUM(E129:E130)</f>
        <v>12397911</v>
      </c>
      <c r="F127" s="328">
        <f>SUM(F129:F130)</f>
        <v>5038955.55</v>
      </c>
      <c r="G127" s="223">
        <f aca="true" t="shared" si="2" ref="G127:G140">F127/E127</f>
        <v>0.4064358543951477</v>
      </c>
      <c r="H127" s="422">
        <f>SUM(H129:H130)</f>
        <v>0</v>
      </c>
    </row>
    <row r="128" spans="1:8" s="40" customFormat="1" ht="20.25" customHeight="1">
      <c r="A128" s="391"/>
      <c r="B128" s="385"/>
      <c r="C128" s="385"/>
      <c r="D128" s="389" t="s">
        <v>240</v>
      </c>
      <c r="E128" s="388"/>
      <c r="F128" s="100"/>
      <c r="G128" s="341"/>
      <c r="H128" s="452"/>
    </row>
    <row r="129" spans="1:8" ht="19.5" customHeight="1">
      <c r="A129" s="21"/>
      <c r="B129" s="23"/>
      <c r="C129" s="22" t="s">
        <v>105</v>
      </c>
      <c r="D129" s="35" t="s">
        <v>106</v>
      </c>
      <c r="E129" s="80">
        <v>11597911</v>
      </c>
      <c r="F129" s="87">
        <v>4679491</v>
      </c>
      <c r="G129" s="241">
        <f t="shared" si="2"/>
        <v>0.40347705720452587</v>
      </c>
      <c r="H129" s="436"/>
    </row>
    <row r="130" spans="1:8" ht="22.5" customHeight="1">
      <c r="A130" s="36"/>
      <c r="B130" s="37"/>
      <c r="C130" s="38" t="s">
        <v>107</v>
      </c>
      <c r="D130" s="39" t="s">
        <v>108</v>
      </c>
      <c r="E130" s="88">
        <v>800000</v>
      </c>
      <c r="F130" s="89">
        <v>359464.55</v>
      </c>
      <c r="G130" s="242">
        <f t="shared" si="2"/>
        <v>0.4493306875</v>
      </c>
      <c r="H130" s="425"/>
    </row>
    <row r="131" spans="1:8" s="172" customFormat="1" ht="19.5" customHeight="1">
      <c r="A131" s="315">
        <v>758</v>
      </c>
      <c r="B131" s="312"/>
      <c r="C131" s="312"/>
      <c r="D131" s="313" t="s">
        <v>109</v>
      </c>
      <c r="E131" s="316">
        <f>SUM(E132+E134+E138)</f>
        <v>10391584</v>
      </c>
      <c r="F131" s="316">
        <f>SUM(F132+F134+F136+F138)</f>
        <v>6360590.550000001</v>
      </c>
      <c r="G131" s="321">
        <f t="shared" si="2"/>
        <v>0.6120905677132573</v>
      </c>
      <c r="H131" s="427">
        <f>SUM(H132+H138)</f>
        <v>0</v>
      </c>
    </row>
    <row r="132" spans="1:8" s="40" customFormat="1" ht="19.5" customHeight="1">
      <c r="A132" s="63"/>
      <c r="B132" s="224">
        <v>75801</v>
      </c>
      <c r="C132" s="224"/>
      <c r="D132" s="225" t="s">
        <v>110</v>
      </c>
      <c r="E132" s="383">
        <f>SUM(E133)</f>
        <v>9841282</v>
      </c>
      <c r="F132" s="100">
        <f>SUM(F133)</f>
        <v>6056176</v>
      </c>
      <c r="G132" s="236">
        <f t="shared" si="2"/>
        <v>0.6153848655083758</v>
      </c>
      <c r="H132" s="453">
        <f>SUM(H133)</f>
        <v>0</v>
      </c>
    </row>
    <row r="133" spans="1:8" ht="19.5" customHeight="1">
      <c r="A133" s="25"/>
      <c r="B133" s="26"/>
      <c r="C133" s="26">
        <v>2920</v>
      </c>
      <c r="D133" s="28" t="s">
        <v>111</v>
      </c>
      <c r="E133" s="88">
        <v>9841282</v>
      </c>
      <c r="F133" s="83">
        <v>6056176</v>
      </c>
      <c r="G133" s="390">
        <f t="shared" si="2"/>
        <v>0.6153848655083758</v>
      </c>
      <c r="H133" s="425"/>
    </row>
    <row r="134" spans="1:8" s="40" customFormat="1" ht="19.5" customHeight="1">
      <c r="A134" s="48"/>
      <c r="B134" s="326">
        <v>75814</v>
      </c>
      <c r="C134" s="326"/>
      <c r="D134" s="327" t="s">
        <v>241</v>
      </c>
      <c r="E134" s="352">
        <f>SUM(E135:E135)</f>
        <v>55112</v>
      </c>
      <c r="F134" s="328">
        <f>SUM(F135:F135)</f>
        <v>56817.86</v>
      </c>
      <c r="G134" s="236">
        <f t="shared" si="2"/>
        <v>1.0309526056031355</v>
      </c>
      <c r="H134" s="449">
        <f>SUM(H135:H135)</f>
        <v>0</v>
      </c>
    </row>
    <row r="135" spans="1:8" ht="19.5" customHeight="1">
      <c r="A135" s="25"/>
      <c r="B135" s="37"/>
      <c r="C135" s="37" t="s">
        <v>128</v>
      </c>
      <c r="D135" s="39" t="s">
        <v>56</v>
      </c>
      <c r="E135" s="88">
        <v>55112</v>
      </c>
      <c r="F135" s="88">
        <v>56817.86</v>
      </c>
      <c r="G135" s="390">
        <f t="shared" si="2"/>
        <v>1.0309526056031355</v>
      </c>
      <c r="H135" s="429"/>
    </row>
    <row r="136" spans="1:8" ht="19.5" customHeight="1">
      <c r="A136" s="572"/>
      <c r="B136" s="224">
        <v>75815</v>
      </c>
      <c r="C136" s="326"/>
      <c r="D136" s="225" t="s">
        <v>262</v>
      </c>
      <c r="E136" s="383">
        <f>SUM(E137)</f>
        <v>0</v>
      </c>
      <c r="F136" s="383">
        <f>SUM(F137)</f>
        <v>0.69</v>
      </c>
      <c r="G136" s="223"/>
      <c r="H136" s="328">
        <f>SUM(H137)</f>
        <v>0</v>
      </c>
    </row>
    <row r="137" spans="1:8" ht="19.5" customHeight="1">
      <c r="A137" s="36"/>
      <c r="B137" s="573"/>
      <c r="C137" s="23">
        <v>2980</v>
      </c>
      <c r="D137" s="39" t="s">
        <v>262</v>
      </c>
      <c r="E137" s="88">
        <v>0</v>
      </c>
      <c r="F137" s="88">
        <v>0.69</v>
      </c>
      <c r="G137" s="574"/>
      <c r="H137" s="429"/>
    </row>
    <row r="138" spans="1:8" s="40" customFormat="1" ht="19.5" customHeight="1">
      <c r="A138" s="48"/>
      <c r="B138" s="326">
        <v>75831</v>
      </c>
      <c r="C138" s="326"/>
      <c r="D138" s="327" t="s">
        <v>112</v>
      </c>
      <c r="E138" s="352">
        <f>SUM(E139)</f>
        <v>495190</v>
      </c>
      <c r="F138" s="352">
        <f>SUM(F139)</f>
        <v>247596</v>
      </c>
      <c r="G138" s="239">
        <f t="shared" si="2"/>
        <v>0.5000020194268866</v>
      </c>
      <c r="H138" s="422">
        <f>SUM(H139)</f>
        <v>0</v>
      </c>
    </row>
    <row r="139" spans="1:8" ht="19.5" customHeight="1">
      <c r="A139" s="45"/>
      <c r="B139" s="46"/>
      <c r="C139" s="46">
        <v>2920</v>
      </c>
      <c r="D139" s="47" t="s">
        <v>111</v>
      </c>
      <c r="E139" s="95">
        <v>495190</v>
      </c>
      <c r="F139" s="79">
        <v>247596</v>
      </c>
      <c r="G139" s="242">
        <f t="shared" si="2"/>
        <v>0.5000020194268866</v>
      </c>
      <c r="H139" s="439"/>
    </row>
    <row r="140" spans="1:8" s="172" customFormat="1" ht="19.5" customHeight="1">
      <c r="A140" s="315">
        <v>801</v>
      </c>
      <c r="B140" s="312"/>
      <c r="C140" s="312"/>
      <c r="D140" s="313" t="s">
        <v>113</v>
      </c>
      <c r="E140" s="316">
        <f>SUM(E141+E150+E154+E159)</f>
        <v>474421</v>
      </c>
      <c r="F140" s="316">
        <f>SUM(F141+F150+F154+F159)</f>
        <v>236606.35</v>
      </c>
      <c r="G140" s="321">
        <f t="shared" si="2"/>
        <v>0.49872655299828633</v>
      </c>
      <c r="H140" s="427">
        <f>SUM(H141+H150+H154+H159)</f>
        <v>11258.29</v>
      </c>
    </row>
    <row r="141" spans="1:8" s="40" customFormat="1" ht="19.5" customHeight="1">
      <c r="A141" s="48"/>
      <c r="B141" s="326">
        <v>80101</v>
      </c>
      <c r="C141" s="326"/>
      <c r="D141" s="327" t="s">
        <v>114</v>
      </c>
      <c r="E141" s="328">
        <f>SUM(E142:E149)</f>
        <v>26203</v>
      </c>
      <c r="F141" s="328">
        <f>SUM(F142:F149)</f>
        <v>8710.67</v>
      </c>
      <c r="G141" s="223">
        <f>F141/E141</f>
        <v>0.3324302560775484</v>
      </c>
      <c r="H141" s="422">
        <f>SUM(H142:H149)</f>
        <v>895.29</v>
      </c>
    </row>
    <row r="142" spans="1:8" s="40" customFormat="1" ht="19.5" customHeight="1">
      <c r="A142" s="54"/>
      <c r="B142" s="385"/>
      <c r="C142" s="33" t="s">
        <v>227</v>
      </c>
      <c r="D142" s="35" t="s">
        <v>56</v>
      </c>
      <c r="E142" s="82">
        <v>0</v>
      </c>
      <c r="F142" s="87">
        <v>26</v>
      </c>
      <c r="G142" s="335"/>
      <c r="H142" s="429"/>
    </row>
    <row r="143" spans="1:8" ht="19.5" customHeight="1">
      <c r="A143" s="32"/>
      <c r="B143" s="30"/>
      <c r="C143" s="56" t="s">
        <v>18</v>
      </c>
      <c r="D143" s="31" t="s">
        <v>157</v>
      </c>
      <c r="E143" s="87">
        <v>3581</v>
      </c>
      <c r="F143" s="86">
        <v>3141.99</v>
      </c>
      <c r="G143" s="349">
        <f>F143/E143</f>
        <v>0.8774057525830773</v>
      </c>
      <c r="H143" s="424">
        <v>895.29</v>
      </c>
    </row>
    <row r="144" spans="1:8" ht="19.5" customHeight="1">
      <c r="A144" s="32"/>
      <c r="B144" s="33"/>
      <c r="C144" s="33"/>
      <c r="D144" s="35" t="s">
        <v>116</v>
      </c>
      <c r="E144" s="87"/>
      <c r="F144" s="78"/>
      <c r="G144" s="355"/>
      <c r="H144" s="424"/>
    </row>
    <row r="145" spans="1:8" ht="19.5" customHeight="1">
      <c r="A145" s="32"/>
      <c r="B145" s="33"/>
      <c r="C145" s="33"/>
      <c r="D145" s="35" t="s">
        <v>117</v>
      </c>
      <c r="E145" s="87"/>
      <c r="F145" s="78"/>
      <c r="G145" s="241"/>
      <c r="H145" s="424"/>
    </row>
    <row r="146" spans="1:8" ht="19.5" customHeight="1">
      <c r="A146" s="32"/>
      <c r="B146" s="33"/>
      <c r="C146" s="33"/>
      <c r="D146" s="35" t="s">
        <v>118</v>
      </c>
      <c r="E146" s="87"/>
      <c r="F146" s="78"/>
      <c r="G146" s="238"/>
      <c r="H146" s="424"/>
    </row>
    <row r="147" spans="1:23" s="245" customFormat="1" ht="19.5" customHeight="1">
      <c r="A147" s="137"/>
      <c r="B147" s="138"/>
      <c r="C147" s="415" t="s">
        <v>119</v>
      </c>
      <c r="D147" s="139" t="s">
        <v>9</v>
      </c>
      <c r="E147" s="140">
        <v>1974</v>
      </c>
      <c r="F147" s="151">
        <v>994.5</v>
      </c>
      <c r="G147" s="349">
        <f>F147/E147</f>
        <v>0.5037993920972644</v>
      </c>
      <c r="H147" s="423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1:8" ht="19.5" customHeight="1">
      <c r="A148" s="21"/>
      <c r="B148" s="23"/>
      <c r="C148" s="22" t="s">
        <v>40</v>
      </c>
      <c r="D148" s="24" t="s">
        <v>13</v>
      </c>
      <c r="E148" s="80">
        <v>16100</v>
      </c>
      <c r="F148" s="81">
        <v>0</v>
      </c>
      <c r="G148" s="412"/>
      <c r="H148" s="436"/>
    </row>
    <row r="149" spans="1:8" ht="19.5" customHeight="1">
      <c r="A149" s="36"/>
      <c r="B149" s="26"/>
      <c r="C149" s="26" t="s">
        <v>128</v>
      </c>
      <c r="D149" s="28" t="s">
        <v>256</v>
      </c>
      <c r="E149" s="88">
        <v>4548</v>
      </c>
      <c r="F149" s="83">
        <v>4548.18</v>
      </c>
      <c r="G149" s="241">
        <f>F149/E149</f>
        <v>1.0000395778364117</v>
      </c>
      <c r="H149" s="425"/>
    </row>
    <row r="150" spans="1:8" s="40" customFormat="1" ht="19.5" customHeight="1">
      <c r="A150" s="49"/>
      <c r="B150" s="326">
        <v>80104</v>
      </c>
      <c r="C150" s="326"/>
      <c r="D150" s="327" t="s">
        <v>121</v>
      </c>
      <c r="E150" s="393">
        <f>SUM(E151:E153)</f>
        <v>332290</v>
      </c>
      <c r="F150" s="328">
        <f>SUM(F151:F153)</f>
        <v>173499.61</v>
      </c>
      <c r="G150" s="236">
        <f aca="true" t="shared" si="3" ref="G150:G156">F150/E150</f>
        <v>0.5221331066237322</v>
      </c>
      <c r="H150" s="563">
        <f>SUM(H151:H153)</f>
        <v>10363</v>
      </c>
    </row>
    <row r="151" spans="1:8" ht="19.5" customHeight="1">
      <c r="A151" s="32"/>
      <c r="B151" s="33"/>
      <c r="C151" s="34" t="s">
        <v>26</v>
      </c>
      <c r="D151" s="35" t="s">
        <v>27</v>
      </c>
      <c r="E151" s="87">
        <v>320800</v>
      </c>
      <c r="F151" s="78">
        <v>170910</v>
      </c>
      <c r="G151" s="234">
        <f t="shared" si="3"/>
        <v>0.5327618453865337</v>
      </c>
      <c r="H151" s="424">
        <v>10363</v>
      </c>
    </row>
    <row r="152" spans="1:8" ht="19.5" customHeight="1">
      <c r="A152" s="32"/>
      <c r="B152" s="33"/>
      <c r="C152" s="22" t="s">
        <v>40</v>
      </c>
      <c r="D152" s="35" t="s">
        <v>13</v>
      </c>
      <c r="E152" s="87">
        <v>8900</v>
      </c>
      <c r="F152" s="87">
        <v>0</v>
      </c>
      <c r="G152" s="349">
        <f t="shared" si="3"/>
        <v>0</v>
      </c>
      <c r="H152" s="436"/>
    </row>
    <row r="153" spans="1:8" ht="19.5" customHeight="1">
      <c r="A153" s="21"/>
      <c r="B153" s="23"/>
      <c r="C153" s="37" t="s">
        <v>128</v>
      </c>
      <c r="D153" s="24" t="s">
        <v>123</v>
      </c>
      <c r="E153" s="80">
        <v>2590</v>
      </c>
      <c r="F153" s="80">
        <v>2589.61</v>
      </c>
      <c r="G153" s="241">
        <f t="shared" si="3"/>
        <v>0.9998494208494209</v>
      </c>
      <c r="H153" s="425"/>
    </row>
    <row r="154" spans="1:8" s="40" customFormat="1" ht="19.5" customHeight="1">
      <c r="A154" s="48"/>
      <c r="B154" s="52">
        <v>80110</v>
      </c>
      <c r="C154" s="394"/>
      <c r="D154" s="327" t="s">
        <v>122</v>
      </c>
      <c r="E154" s="328">
        <f>SUM(E155:E158)</f>
        <v>11287</v>
      </c>
      <c r="F154" s="328">
        <f>SUM(F155:F158)</f>
        <v>2286.07</v>
      </c>
      <c r="G154" s="236">
        <f t="shared" si="3"/>
        <v>0.2025400903694516</v>
      </c>
      <c r="H154" s="422">
        <f>SUM(H155:H158)</f>
        <v>0</v>
      </c>
    </row>
    <row r="155" spans="1:8" ht="19.5" customHeight="1">
      <c r="A155" s="15"/>
      <c r="B155" s="33"/>
      <c r="C155" s="34" t="s">
        <v>40</v>
      </c>
      <c r="D155" s="17" t="s">
        <v>13</v>
      </c>
      <c r="E155" s="81">
        <v>9000</v>
      </c>
      <c r="F155" s="81">
        <v>0</v>
      </c>
      <c r="G155" s="238">
        <f t="shared" si="3"/>
        <v>0</v>
      </c>
      <c r="H155" s="436"/>
    </row>
    <row r="156" spans="1:8" ht="19.5" customHeight="1">
      <c r="A156" s="25"/>
      <c r="B156" s="23"/>
      <c r="C156" s="41">
        <v>2700</v>
      </c>
      <c r="D156" s="28" t="s">
        <v>66</v>
      </c>
      <c r="E156" s="87">
        <v>2287</v>
      </c>
      <c r="F156" s="78">
        <v>2286.07</v>
      </c>
      <c r="G156" s="234">
        <f t="shared" si="3"/>
        <v>0.9995933537385222</v>
      </c>
      <c r="H156" s="424"/>
    </row>
    <row r="157" spans="1:8" ht="19.5" customHeight="1">
      <c r="A157" s="25"/>
      <c r="B157" s="33"/>
      <c r="C157" s="34"/>
      <c r="D157" s="35" t="s">
        <v>67</v>
      </c>
      <c r="E157" s="87"/>
      <c r="F157" s="87"/>
      <c r="G157" s="349"/>
      <c r="H157" s="429"/>
    </row>
    <row r="158" spans="1:8" ht="19.5" customHeight="1">
      <c r="A158" s="25"/>
      <c r="B158" s="37"/>
      <c r="C158" s="56"/>
      <c r="D158" s="39" t="s">
        <v>68</v>
      </c>
      <c r="E158" s="88"/>
      <c r="F158" s="81"/>
      <c r="G158" s="355"/>
      <c r="H158" s="429"/>
    </row>
    <row r="159" spans="1:8" s="40" customFormat="1" ht="24" customHeight="1">
      <c r="A159" s="50"/>
      <c r="B159" s="52">
        <v>80195</v>
      </c>
      <c r="C159" s="52"/>
      <c r="D159" s="53" t="s">
        <v>8</v>
      </c>
      <c r="E159" s="97">
        <f>SUM(E160)</f>
        <v>104641</v>
      </c>
      <c r="F159" s="332">
        <f>SUM(F160)</f>
        <v>52110</v>
      </c>
      <c r="G159" s="236">
        <f>F159/E159</f>
        <v>0.4979883602029797</v>
      </c>
      <c r="H159" s="428">
        <f>SUM(H160)</f>
        <v>0</v>
      </c>
    </row>
    <row r="160" spans="1:8" ht="19.5" customHeight="1">
      <c r="A160" s="32"/>
      <c r="B160" s="33"/>
      <c r="C160" s="33">
        <v>2030</v>
      </c>
      <c r="D160" s="35" t="s">
        <v>41</v>
      </c>
      <c r="E160" s="87">
        <v>104641</v>
      </c>
      <c r="F160" s="78">
        <v>52110</v>
      </c>
      <c r="G160" s="234">
        <f>F160/E160</f>
        <v>0.4979883602029797</v>
      </c>
      <c r="H160" s="424"/>
    </row>
    <row r="161" spans="1:8" ht="19.5" customHeight="1">
      <c r="A161" s="45"/>
      <c r="B161" s="46"/>
      <c r="C161" s="46"/>
      <c r="D161" s="47" t="s">
        <v>120</v>
      </c>
      <c r="E161" s="95"/>
      <c r="F161" s="79"/>
      <c r="G161" s="237"/>
      <c r="H161" s="439"/>
    </row>
    <row r="162" spans="1:8" ht="19.5" customHeight="1">
      <c r="A162" s="493">
        <v>851</v>
      </c>
      <c r="B162" s="494"/>
      <c r="C162" s="494"/>
      <c r="D162" s="487" t="s">
        <v>182</v>
      </c>
      <c r="E162" s="488">
        <f>SUM(E163)</f>
        <v>0</v>
      </c>
      <c r="F162" s="488">
        <f>SUM(F163)</f>
        <v>326</v>
      </c>
      <c r="G162" s="236"/>
      <c r="H162" s="564">
        <f>SUM(H163)</f>
        <v>0</v>
      </c>
    </row>
    <row r="163" spans="1:8" ht="19.5" customHeight="1">
      <c r="A163" s="496"/>
      <c r="B163" s="489">
        <v>85154</v>
      </c>
      <c r="C163" s="498"/>
      <c r="D163" s="499" t="s">
        <v>183</v>
      </c>
      <c r="E163" s="495">
        <f>SUM(E164)</f>
        <v>0</v>
      </c>
      <c r="F163" s="501">
        <f>SUM(F164)</f>
        <v>326</v>
      </c>
      <c r="G163" s="502"/>
      <c r="H163" s="565">
        <f>SUM(H164)</f>
        <v>0</v>
      </c>
    </row>
    <row r="164" spans="1:8" ht="19.5" customHeight="1">
      <c r="A164" s="45"/>
      <c r="B164" s="497"/>
      <c r="C164" s="490" t="s">
        <v>128</v>
      </c>
      <c r="D164" s="491" t="s">
        <v>123</v>
      </c>
      <c r="E164" s="500">
        <v>0</v>
      </c>
      <c r="F164" s="509">
        <v>326</v>
      </c>
      <c r="G164" s="492"/>
      <c r="H164" s="510"/>
    </row>
    <row r="165" spans="1:8" s="172" customFormat="1" ht="26.25" customHeight="1">
      <c r="A165" s="315">
        <v>852</v>
      </c>
      <c r="B165" s="318"/>
      <c r="C165" s="318"/>
      <c r="D165" s="319" t="s">
        <v>126</v>
      </c>
      <c r="E165" s="320">
        <f>SUM(E166+E174+E182+E191+E195+E202)</f>
        <v>7480400</v>
      </c>
      <c r="F165" s="320">
        <f>SUM(F166+F174+F182+F189+F191+F195+F202)</f>
        <v>3349572.53</v>
      </c>
      <c r="G165" s="503">
        <f>F165/E165</f>
        <v>0.44777986872359765</v>
      </c>
      <c r="H165" s="430">
        <f>SUM(H166+H174+H182+H191+H195+H202)</f>
        <v>0</v>
      </c>
    </row>
    <row r="166" spans="1:8" s="40" customFormat="1" ht="19.5" customHeight="1">
      <c r="A166" s="63"/>
      <c r="B166" s="326">
        <v>85212</v>
      </c>
      <c r="C166" s="326"/>
      <c r="D166" s="327" t="s">
        <v>244</v>
      </c>
      <c r="E166" s="328">
        <f>SUM(E167:E173)</f>
        <v>6107000</v>
      </c>
      <c r="F166" s="328">
        <f>SUM(F167:F173)</f>
        <v>2572726.7</v>
      </c>
      <c r="G166" s="240">
        <f>F166/E166</f>
        <v>0.4212750450302931</v>
      </c>
      <c r="H166" s="422">
        <f>SUM(H167:H173)</f>
        <v>0</v>
      </c>
    </row>
    <row r="167" spans="1:8" s="40" customFormat="1" ht="21" customHeight="1">
      <c r="A167" s="54"/>
      <c r="B167" s="55"/>
      <c r="C167" s="55"/>
      <c r="D167" s="389" t="s">
        <v>245</v>
      </c>
      <c r="E167" s="98"/>
      <c r="F167" s="99"/>
      <c r="G167" s="233"/>
      <c r="H167" s="454"/>
    </row>
    <row r="168" spans="1:8" s="40" customFormat="1" ht="21" customHeight="1">
      <c r="A168" s="54"/>
      <c r="B168" s="55"/>
      <c r="C168" s="55"/>
      <c r="D168" s="389" t="s">
        <v>246</v>
      </c>
      <c r="E168" s="98"/>
      <c r="F168" s="99"/>
      <c r="G168" s="239"/>
      <c r="H168" s="454"/>
    </row>
    <row r="169" spans="1:8" s="40" customFormat="1" ht="21" customHeight="1">
      <c r="A169" s="54"/>
      <c r="B169" s="55"/>
      <c r="C169" s="26" t="s">
        <v>12</v>
      </c>
      <c r="D169" s="28" t="s">
        <v>13</v>
      </c>
      <c r="E169" s="82">
        <v>0</v>
      </c>
      <c r="F169" s="83">
        <v>4.61</v>
      </c>
      <c r="G169" s="504"/>
      <c r="H169" s="429"/>
    </row>
    <row r="170" spans="1:8" ht="18" customHeight="1">
      <c r="A170" s="25"/>
      <c r="B170" s="26"/>
      <c r="C170" s="27" t="s">
        <v>55</v>
      </c>
      <c r="D170" s="28" t="s">
        <v>56</v>
      </c>
      <c r="E170" s="82">
        <v>45000</v>
      </c>
      <c r="F170" s="83">
        <v>24722.09</v>
      </c>
      <c r="G170" s="349">
        <f>F170/E170</f>
        <v>0.5493797777777778</v>
      </c>
      <c r="H170" s="429"/>
    </row>
    <row r="171" spans="1:8" ht="19.5" customHeight="1">
      <c r="A171" s="25"/>
      <c r="B171" s="26"/>
      <c r="C171" s="26">
        <v>2010</v>
      </c>
      <c r="D171" s="28" t="s">
        <v>49</v>
      </c>
      <c r="E171" s="82">
        <v>6062000</v>
      </c>
      <c r="F171" s="83">
        <v>2548000</v>
      </c>
      <c r="G171" s="234">
        <f>F171/E171</f>
        <v>0.42032332563510394</v>
      </c>
      <c r="H171" s="429"/>
    </row>
    <row r="172" spans="1:8" ht="19.5" customHeight="1">
      <c r="A172" s="25"/>
      <c r="B172" s="26"/>
      <c r="C172" s="26"/>
      <c r="D172" s="28" t="s">
        <v>50</v>
      </c>
      <c r="E172" s="82"/>
      <c r="F172" s="83"/>
      <c r="G172" s="241"/>
      <c r="H172" s="429"/>
    </row>
    <row r="173" spans="1:8" ht="19.5" customHeight="1">
      <c r="A173" s="32"/>
      <c r="B173" s="33"/>
      <c r="C173" s="33"/>
      <c r="D173" s="28" t="s">
        <v>51</v>
      </c>
      <c r="E173" s="506"/>
      <c r="F173" s="506"/>
      <c r="G173" s="507"/>
      <c r="H173" s="429"/>
    </row>
    <row r="174" spans="1:8" s="40" customFormat="1" ht="19.5" customHeight="1">
      <c r="A174" s="48"/>
      <c r="B174" s="326">
        <v>85213</v>
      </c>
      <c r="C174" s="326"/>
      <c r="D174" s="505" t="s">
        <v>247</v>
      </c>
      <c r="E174" s="352">
        <f>SUM(E175:E181)</f>
        <v>39000</v>
      </c>
      <c r="F174" s="352">
        <f>SUM(F175:F181)</f>
        <v>18900</v>
      </c>
      <c r="G174" s="395">
        <f>F174/E174</f>
        <v>0.4846153846153846</v>
      </c>
      <c r="H174" s="508">
        <f>SUM(H175:H181)</f>
        <v>0</v>
      </c>
    </row>
    <row r="175" spans="1:8" s="40" customFormat="1" ht="19.5" customHeight="1">
      <c r="A175" s="54"/>
      <c r="B175" s="55"/>
      <c r="C175" s="55"/>
      <c r="D175" s="389" t="s">
        <v>248</v>
      </c>
      <c r="E175" s="98"/>
      <c r="F175" s="99"/>
      <c r="G175" s="235"/>
      <c r="H175" s="454"/>
    </row>
    <row r="176" spans="1:8" s="40" customFormat="1" ht="19.5" customHeight="1">
      <c r="A176" s="391"/>
      <c r="B176" s="385"/>
      <c r="C176" s="385"/>
      <c r="D176" s="386" t="s">
        <v>249</v>
      </c>
      <c r="E176" s="388"/>
      <c r="F176" s="392"/>
      <c r="G176" s="233"/>
      <c r="H176" s="452"/>
    </row>
    <row r="177" spans="1:8" s="40" customFormat="1" ht="19.5" customHeight="1">
      <c r="A177" s="63"/>
      <c r="B177" s="385"/>
      <c r="C177" s="385"/>
      <c r="D177" s="386" t="s">
        <v>250</v>
      </c>
      <c r="E177" s="388"/>
      <c r="F177" s="388"/>
      <c r="G177" s="233"/>
      <c r="H177" s="452"/>
    </row>
    <row r="178" spans="1:8" s="40" customFormat="1" ht="19.5" customHeight="1">
      <c r="A178" s="391"/>
      <c r="B178" s="224"/>
      <c r="C178" s="385"/>
      <c r="D178" s="386" t="s">
        <v>251</v>
      </c>
      <c r="E178" s="383"/>
      <c r="F178" s="388"/>
      <c r="G178" s="233"/>
      <c r="H178" s="453"/>
    </row>
    <row r="179" spans="1:8" ht="19.5" customHeight="1">
      <c r="A179" s="21"/>
      <c r="B179" s="33"/>
      <c r="C179" s="23">
        <v>2010</v>
      </c>
      <c r="D179" s="24" t="s">
        <v>49</v>
      </c>
      <c r="E179" s="87">
        <v>39000</v>
      </c>
      <c r="F179" s="81">
        <v>18900</v>
      </c>
      <c r="G179" s="234">
        <f>F179/E179</f>
        <v>0.4846153846153846</v>
      </c>
      <c r="H179" s="424"/>
    </row>
    <row r="180" spans="1:8" ht="19.5" customHeight="1">
      <c r="A180" s="25"/>
      <c r="B180" s="26"/>
      <c r="C180" s="26"/>
      <c r="D180" s="28" t="s">
        <v>50</v>
      </c>
      <c r="E180" s="82"/>
      <c r="F180" s="83"/>
      <c r="G180" s="241"/>
      <c r="H180" s="429"/>
    </row>
    <row r="181" spans="1:8" ht="19.5" customHeight="1">
      <c r="A181" s="36"/>
      <c r="B181" s="26"/>
      <c r="C181" s="26"/>
      <c r="D181" s="28" t="s">
        <v>51</v>
      </c>
      <c r="E181" s="82"/>
      <c r="F181" s="83"/>
      <c r="G181" s="242"/>
      <c r="H181" s="429"/>
    </row>
    <row r="182" spans="1:8" s="40" customFormat="1" ht="16.5" customHeight="1">
      <c r="A182" s="50"/>
      <c r="B182" s="52">
        <v>85214</v>
      </c>
      <c r="C182" s="52"/>
      <c r="D182" s="53" t="s">
        <v>132</v>
      </c>
      <c r="E182" s="97">
        <f>SUM(E183:E188)</f>
        <v>676000</v>
      </c>
      <c r="F182" s="97">
        <f>SUM(F183:F188)</f>
        <v>397000</v>
      </c>
      <c r="G182" s="240">
        <f>F182/E182</f>
        <v>0.5872781065088757</v>
      </c>
      <c r="H182" s="428">
        <f>SUM(H183:H188)</f>
        <v>0</v>
      </c>
    </row>
    <row r="183" spans="1:8" s="40" customFormat="1" ht="17.25" customHeight="1">
      <c r="A183" s="391"/>
      <c r="B183" s="385"/>
      <c r="C183" s="385"/>
      <c r="D183" s="386" t="s">
        <v>133</v>
      </c>
      <c r="E183" s="388"/>
      <c r="F183" s="392"/>
      <c r="G183" s="233"/>
      <c r="H183" s="452"/>
    </row>
    <row r="184" spans="1:8" ht="18.75" customHeight="1">
      <c r="A184" s="21"/>
      <c r="B184" s="23"/>
      <c r="C184" s="23">
        <v>2010</v>
      </c>
      <c r="D184" s="35" t="s">
        <v>49</v>
      </c>
      <c r="E184" s="87">
        <v>343000</v>
      </c>
      <c r="F184" s="87">
        <v>180000</v>
      </c>
      <c r="G184" s="349">
        <f>F184/E184</f>
        <v>0.5247813411078717</v>
      </c>
      <c r="H184" s="424"/>
    </row>
    <row r="185" spans="1:11" ht="16.5" customHeight="1">
      <c r="A185" s="32"/>
      <c r="B185" s="33"/>
      <c r="C185" s="33"/>
      <c r="D185" s="24" t="s">
        <v>50</v>
      </c>
      <c r="E185" s="80"/>
      <c r="F185" s="81"/>
      <c r="G185" s="241"/>
      <c r="H185" s="436"/>
      <c r="K185" s="396"/>
    </row>
    <row r="186" spans="1:8" ht="16.5" customHeight="1">
      <c r="A186" s="25"/>
      <c r="B186" s="26"/>
      <c r="C186" s="26"/>
      <c r="D186" s="28" t="s">
        <v>51</v>
      </c>
      <c r="E186" s="82"/>
      <c r="F186" s="83"/>
      <c r="G186" s="238"/>
      <c r="H186" s="429"/>
    </row>
    <row r="187" spans="1:8" ht="19.5" customHeight="1">
      <c r="A187" s="25"/>
      <c r="B187" s="26"/>
      <c r="C187" s="26">
        <v>2030</v>
      </c>
      <c r="D187" s="28" t="s">
        <v>134</v>
      </c>
      <c r="E187" s="82">
        <v>333000</v>
      </c>
      <c r="F187" s="83">
        <v>217000</v>
      </c>
      <c r="G187" s="238">
        <f>F187/E187</f>
        <v>0.6516516516516516</v>
      </c>
      <c r="H187" s="429"/>
    </row>
    <row r="188" spans="1:8" ht="19.5" customHeight="1">
      <c r="A188" s="25"/>
      <c r="B188" s="511"/>
      <c r="C188" s="511"/>
      <c r="D188" s="28" t="s">
        <v>120</v>
      </c>
      <c r="E188" s="82"/>
      <c r="F188" s="83"/>
      <c r="G188" s="242"/>
      <c r="H188" s="553"/>
    </row>
    <row r="189" spans="1:8" ht="19.5" customHeight="1">
      <c r="A189" s="514"/>
      <c r="B189" s="516">
        <v>85215</v>
      </c>
      <c r="C189" s="517"/>
      <c r="D189" s="512" t="s">
        <v>184</v>
      </c>
      <c r="E189" s="519">
        <f>SUM(E190)</f>
        <v>0</v>
      </c>
      <c r="F189" s="519">
        <f>SUM(F190)</f>
        <v>97.53</v>
      </c>
      <c r="G189" s="240"/>
      <c r="H189" s="566">
        <f>SUM(H190)</f>
        <v>0</v>
      </c>
    </row>
    <row r="190" spans="1:9" ht="19.5" customHeight="1">
      <c r="A190" s="515"/>
      <c r="B190" s="16"/>
      <c r="C190" s="16" t="s">
        <v>128</v>
      </c>
      <c r="D190" s="518" t="s">
        <v>123</v>
      </c>
      <c r="E190" s="81">
        <v>0</v>
      </c>
      <c r="F190" s="520">
        <v>97.53</v>
      </c>
      <c r="G190" s="241"/>
      <c r="H190" s="567"/>
      <c r="I190" s="513"/>
    </row>
    <row r="191" spans="1:8" s="40" customFormat="1" ht="19.5" customHeight="1">
      <c r="A191" s="338"/>
      <c r="B191" s="322">
        <v>85219</v>
      </c>
      <c r="C191" s="322"/>
      <c r="D191" s="323" t="s">
        <v>135</v>
      </c>
      <c r="E191" s="324">
        <f>SUM(E192:E194)</f>
        <v>465100</v>
      </c>
      <c r="F191" s="324">
        <f>SUM(F192:F194)</f>
        <v>240600</v>
      </c>
      <c r="G191" s="240">
        <f>F191/E191</f>
        <v>0.5173081057837025</v>
      </c>
      <c r="H191" s="422">
        <f>SUM(H192:H194)</f>
        <v>0</v>
      </c>
    </row>
    <row r="192" spans="1:8" ht="19.5" customHeight="1">
      <c r="A192" s="11"/>
      <c r="B192" s="12"/>
      <c r="C192" s="13" t="s">
        <v>40</v>
      </c>
      <c r="D192" s="14" t="s">
        <v>13</v>
      </c>
      <c r="E192" s="78">
        <v>12000</v>
      </c>
      <c r="F192" s="90">
        <v>0</v>
      </c>
      <c r="G192" s="234">
        <f>F192/E192</f>
        <v>0</v>
      </c>
      <c r="H192" s="424"/>
    </row>
    <row r="193" spans="1:8" ht="19.5" customHeight="1">
      <c r="A193" s="11"/>
      <c r="B193" s="12"/>
      <c r="C193" s="12">
        <v>2030</v>
      </c>
      <c r="D193" s="14" t="s">
        <v>134</v>
      </c>
      <c r="E193" s="78">
        <v>453100</v>
      </c>
      <c r="F193" s="78">
        <v>240600</v>
      </c>
      <c r="G193" s="234">
        <f>F193/E193</f>
        <v>0.5310086073714412</v>
      </c>
      <c r="H193" s="424"/>
    </row>
    <row r="194" spans="1:11" ht="19.5" customHeight="1">
      <c r="A194" s="18"/>
      <c r="B194" s="19"/>
      <c r="C194" s="19"/>
      <c r="D194" s="20" t="s">
        <v>120</v>
      </c>
      <c r="E194" s="79"/>
      <c r="F194" s="79"/>
      <c r="G194" s="390"/>
      <c r="H194" s="425"/>
      <c r="K194" s="396"/>
    </row>
    <row r="195" spans="1:8" s="40" customFormat="1" ht="19.5" customHeight="1">
      <c r="A195" s="50"/>
      <c r="B195" s="52">
        <v>85228</v>
      </c>
      <c r="C195" s="52"/>
      <c r="D195" s="53" t="s">
        <v>136</v>
      </c>
      <c r="E195" s="97">
        <f>SUM(E196:E201)</f>
        <v>98300</v>
      </c>
      <c r="F195" s="97">
        <f>SUM(F196:F201)</f>
        <v>54248.3</v>
      </c>
      <c r="G195" s="232">
        <f>F195/E195</f>
        <v>0.5518646998982706</v>
      </c>
      <c r="H195" s="428">
        <f>SUM(H196:H201)</f>
        <v>0</v>
      </c>
    </row>
    <row r="196" spans="1:8" ht="19.5" customHeight="1">
      <c r="A196" s="25"/>
      <c r="B196" s="26"/>
      <c r="C196" s="27" t="s">
        <v>125</v>
      </c>
      <c r="D196" s="28" t="s">
        <v>59</v>
      </c>
      <c r="E196" s="82">
        <v>35000</v>
      </c>
      <c r="F196" s="83">
        <v>20700.8</v>
      </c>
      <c r="G196" s="234">
        <f>F196/E196</f>
        <v>0.5914514285714285</v>
      </c>
      <c r="H196" s="429"/>
    </row>
    <row r="197" spans="1:8" ht="19.5" customHeight="1">
      <c r="A197" s="32"/>
      <c r="B197" s="26"/>
      <c r="C197" s="33">
        <v>2010</v>
      </c>
      <c r="D197" s="35" t="s">
        <v>49</v>
      </c>
      <c r="E197" s="87">
        <v>63000</v>
      </c>
      <c r="F197" s="87">
        <v>28500</v>
      </c>
      <c r="G197" s="349">
        <f>F197/E197</f>
        <v>0.4523809523809524</v>
      </c>
      <c r="H197" s="424"/>
    </row>
    <row r="198" spans="1:8" ht="19.5" customHeight="1">
      <c r="A198" s="21"/>
      <c r="B198" s="33"/>
      <c r="C198" s="23"/>
      <c r="D198" s="24" t="s">
        <v>50</v>
      </c>
      <c r="E198" s="80"/>
      <c r="F198" s="81"/>
      <c r="G198" s="241"/>
      <c r="H198" s="436"/>
    </row>
    <row r="199" spans="1:8" ht="19.5" customHeight="1">
      <c r="A199" s="25"/>
      <c r="B199" s="26"/>
      <c r="C199" s="26"/>
      <c r="D199" s="28" t="s">
        <v>51</v>
      </c>
      <c r="E199" s="82"/>
      <c r="F199" s="83"/>
      <c r="G199" s="234"/>
      <c r="H199" s="429"/>
    </row>
    <row r="200" spans="1:8" ht="19.5" customHeight="1">
      <c r="A200" s="25"/>
      <c r="B200" s="26"/>
      <c r="C200" s="26">
        <v>2360</v>
      </c>
      <c r="D200" s="28" t="s">
        <v>52</v>
      </c>
      <c r="E200" s="82">
        <v>300</v>
      </c>
      <c r="F200" s="83">
        <v>5047.5</v>
      </c>
      <c r="G200" s="234">
        <f>F200/E200</f>
        <v>16.825</v>
      </c>
      <c r="H200" s="429"/>
    </row>
    <row r="201" spans="1:8" ht="22.5" customHeight="1">
      <c r="A201" s="25"/>
      <c r="B201" s="26"/>
      <c r="C201" s="26"/>
      <c r="D201" s="28" t="s">
        <v>53</v>
      </c>
      <c r="E201" s="88"/>
      <c r="F201" s="88"/>
      <c r="G201" s="241"/>
      <c r="H201" s="425"/>
    </row>
    <row r="202" spans="1:8" s="40" customFormat="1" ht="19.5" customHeight="1">
      <c r="A202" s="48"/>
      <c r="B202" s="326">
        <v>85295</v>
      </c>
      <c r="C202" s="326"/>
      <c r="D202" s="327" t="s">
        <v>8</v>
      </c>
      <c r="E202" s="383">
        <f>SUM(E203:E204)</f>
        <v>95000</v>
      </c>
      <c r="F202" s="383">
        <f>SUM(F203:F204)</f>
        <v>66000</v>
      </c>
      <c r="G202" s="236">
        <f>F202/E202</f>
        <v>0.6947368421052632</v>
      </c>
      <c r="H202" s="453">
        <f>SUM(H203:H204)</f>
        <v>0</v>
      </c>
    </row>
    <row r="203" spans="1:8" ht="19.5" customHeight="1">
      <c r="A203" s="25"/>
      <c r="B203" s="26"/>
      <c r="C203" s="26">
        <v>2030</v>
      </c>
      <c r="D203" s="28" t="s">
        <v>134</v>
      </c>
      <c r="E203" s="82">
        <v>95000</v>
      </c>
      <c r="F203" s="83">
        <v>66000</v>
      </c>
      <c r="G203" s="238">
        <f>F203/E203</f>
        <v>0.6947368421052632</v>
      </c>
      <c r="H203" s="429"/>
    </row>
    <row r="204" spans="1:8" ht="23.25" customHeight="1">
      <c r="A204" s="25"/>
      <c r="B204" s="33"/>
      <c r="C204" s="26"/>
      <c r="D204" s="35" t="s">
        <v>120</v>
      </c>
      <c r="E204" s="82"/>
      <c r="F204" s="83"/>
      <c r="G204" s="238"/>
      <c r="H204" s="424"/>
    </row>
    <row r="205" spans="1:8" s="333" customFormat="1" ht="27.75" customHeight="1">
      <c r="A205" s="315">
        <v>854</v>
      </c>
      <c r="B205" s="312"/>
      <c r="C205" s="312"/>
      <c r="D205" s="313" t="s">
        <v>137</v>
      </c>
      <c r="E205" s="316">
        <f>SUM(E207)</f>
        <v>151188</v>
      </c>
      <c r="F205" s="316">
        <f>SUM(F206)</f>
        <v>117170</v>
      </c>
      <c r="G205" s="293">
        <f>F205/E205</f>
        <v>0.7749953700029103</v>
      </c>
      <c r="H205" s="427">
        <f>SUM(H207)</f>
        <v>0</v>
      </c>
    </row>
    <row r="206" spans="1:8" s="40" customFormat="1" ht="19.5" customHeight="1">
      <c r="A206" s="48"/>
      <c r="B206" s="326">
        <v>85415</v>
      </c>
      <c r="C206" s="326"/>
      <c r="D206" s="327" t="s">
        <v>138</v>
      </c>
      <c r="E206" s="328">
        <f>SUM(E207:E208)</f>
        <v>151188</v>
      </c>
      <c r="F206" s="324">
        <f>SUM(F207:F208)</f>
        <v>117170</v>
      </c>
      <c r="G206" s="240">
        <f>F206/E206</f>
        <v>0.7749953700029103</v>
      </c>
      <c r="H206" s="422">
        <f>SUM(H207:H208)</f>
        <v>0</v>
      </c>
    </row>
    <row r="207" spans="1:8" ht="19.5" customHeight="1">
      <c r="A207" s="29"/>
      <c r="B207" s="30"/>
      <c r="C207" s="30">
        <v>2030</v>
      </c>
      <c r="D207" s="31" t="s">
        <v>134</v>
      </c>
      <c r="E207" s="85">
        <v>151188</v>
      </c>
      <c r="F207" s="86">
        <v>117170</v>
      </c>
      <c r="G207" s="241">
        <f>F207/E207</f>
        <v>0.7749953700029103</v>
      </c>
      <c r="H207" s="438"/>
    </row>
    <row r="208" spans="1:8" ht="19.5" customHeight="1" thickBot="1">
      <c r="A208" s="256"/>
      <c r="B208" s="257"/>
      <c r="C208" s="257"/>
      <c r="D208" s="258" t="s">
        <v>120</v>
      </c>
      <c r="E208" s="259"/>
      <c r="F208" s="254"/>
      <c r="G208" s="255"/>
      <c r="H208" s="455"/>
    </row>
    <row r="209" spans="1:8" s="172" customFormat="1" ht="25.5" customHeight="1">
      <c r="A209" s="397">
        <v>900</v>
      </c>
      <c r="B209" s="398"/>
      <c r="C209" s="398"/>
      <c r="D209" s="399" t="s">
        <v>139</v>
      </c>
      <c r="E209" s="400">
        <f>SUM(E210)</f>
        <v>0</v>
      </c>
      <c r="F209" s="400">
        <f>SUM(F210)</f>
        <v>636.89</v>
      </c>
      <c r="G209" s="321"/>
      <c r="H209" s="459">
        <f>SUM(H210)</f>
        <v>0</v>
      </c>
    </row>
    <row r="210" spans="1:8" s="40" customFormat="1" ht="19.5" customHeight="1">
      <c r="A210" s="48"/>
      <c r="B210" s="326">
        <v>90020</v>
      </c>
      <c r="C210" s="326"/>
      <c r="D210" s="327" t="s">
        <v>141</v>
      </c>
      <c r="E210" s="328">
        <f>SUM(E211:E212)</f>
        <v>0</v>
      </c>
      <c r="F210" s="328">
        <f>SUM(F211:F212)</f>
        <v>636.89</v>
      </c>
      <c r="G210" s="240"/>
      <c r="H210" s="422">
        <f>SUM(H211:H212)</f>
        <v>0</v>
      </c>
    </row>
    <row r="211" spans="1:8" s="40" customFormat="1" ht="19.5" customHeight="1">
      <c r="A211" s="391"/>
      <c r="B211" s="385"/>
      <c r="C211" s="385"/>
      <c r="D211" s="386" t="s">
        <v>142</v>
      </c>
      <c r="E211" s="388"/>
      <c r="F211" s="392"/>
      <c r="G211" s="233"/>
      <c r="H211" s="452"/>
    </row>
    <row r="212" spans="1:8" ht="19.5" customHeight="1">
      <c r="A212" s="45"/>
      <c r="B212" s="46"/>
      <c r="C212" s="51" t="s">
        <v>143</v>
      </c>
      <c r="D212" s="47" t="s">
        <v>144</v>
      </c>
      <c r="E212" s="95">
        <v>0</v>
      </c>
      <c r="F212" s="79">
        <v>636.89</v>
      </c>
      <c r="G212" s="243"/>
      <c r="H212" s="439"/>
    </row>
    <row r="213" spans="1:8" s="172" customFormat="1" ht="25.5" customHeight="1">
      <c r="A213" s="315">
        <v>921</v>
      </c>
      <c r="B213" s="312"/>
      <c r="C213" s="312"/>
      <c r="D213" s="313" t="s">
        <v>145</v>
      </c>
      <c r="E213" s="316">
        <f>SUM(E214+E216)</f>
        <v>35000</v>
      </c>
      <c r="F213" s="316">
        <f>SUM(F214+F216)</f>
        <v>6726.56</v>
      </c>
      <c r="G213" s="321">
        <f>F213/E213</f>
        <v>0.1921874285714286</v>
      </c>
      <c r="H213" s="427">
        <f>SUM(H214+H216)</f>
        <v>0</v>
      </c>
    </row>
    <row r="214" spans="1:8" s="40" customFormat="1" ht="19.5" customHeight="1">
      <c r="A214" s="48"/>
      <c r="B214" s="326">
        <v>92109</v>
      </c>
      <c r="C214" s="326"/>
      <c r="D214" s="327" t="s">
        <v>146</v>
      </c>
      <c r="E214" s="328">
        <f>SUM(E215:E215)</f>
        <v>10000</v>
      </c>
      <c r="F214" s="328">
        <f>SUM(F215:F215)</f>
        <v>1250</v>
      </c>
      <c r="G214" s="236">
        <f>F214/E214</f>
        <v>0.125</v>
      </c>
      <c r="H214" s="422">
        <f>SUM(H215:H215)</f>
        <v>0</v>
      </c>
    </row>
    <row r="215" spans="1:8" ht="19.5" customHeight="1">
      <c r="A215" s="21"/>
      <c r="B215" s="23"/>
      <c r="C215" s="22" t="s">
        <v>125</v>
      </c>
      <c r="D215" s="24" t="s">
        <v>59</v>
      </c>
      <c r="E215" s="521">
        <v>10000</v>
      </c>
      <c r="F215" s="521">
        <v>1250</v>
      </c>
      <c r="G215" s="238">
        <f>F215/E215</f>
        <v>0.125</v>
      </c>
      <c r="H215" s="522"/>
    </row>
    <row r="216" spans="1:9" s="40" customFormat="1" ht="19.5" customHeight="1">
      <c r="A216" s="338"/>
      <c r="B216" s="322">
        <v>92195</v>
      </c>
      <c r="C216" s="322"/>
      <c r="D216" s="323" t="s">
        <v>8</v>
      </c>
      <c r="E216" s="324">
        <f>SUM(E217:E218)</f>
        <v>25000</v>
      </c>
      <c r="F216" s="324">
        <f>SUM(F217:F218)</f>
        <v>5476.56</v>
      </c>
      <c r="G216" s="240">
        <f>F216/E216</f>
        <v>0.21906240000000002</v>
      </c>
      <c r="H216" s="422">
        <f>SUM(H217:H218)</f>
        <v>0</v>
      </c>
      <c r="I216" s="456"/>
    </row>
    <row r="217" spans="1:9" ht="19.5" customHeight="1">
      <c r="A217" s="15"/>
      <c r="B217" s="33"/>
      <c r="C217" s="34" t="s">
        <v>125</v>
      </c>
      <c r="D217" s="17" t="s">
        <v>59</v>
      </c>
      <c r="E217" s="81">
        <v>25000</v>
      </c>
      <c r="F217" s="87">
        <v>5418</v>
      </c>
      <c r="G217" s="349">
        <f>F217/E217</f>
        <v>0.21672</v>
      </c>
      <c r="H217" s="436"/>
      <c r="I217" s="457"/>
    </row>
    <row r="218" spans="1:9" ht="19.5" customHeight="1">
      <c r="A218" s="25"/>
      <c r="B218" s="16"/>
      <c r="C218" s="16" t="s">
        <v>128</v>
      </c>
      <c r="D218" s="28" t="s">
        <v>123</v>
      </c>
      <c r="E218" s="88">
        <v>0</v>
      </c>
      <c r="F218" s="88">
        <v>58.56</v>
      </c>
      <c r="G218" s="237"/>
      <c r="H218" s="425"/>
      <c r="I218" s="457"/>
    </row>
    <row r="219" spans="1:9" s="333" customFormat="1" ht="19.5" customHeight="1">
      <c r="A219" s="315">
        <v>926</v>
      </c>
      <c r="B219" s="312"/>
      <c r="C219" s="312"/>
      <c r="D219" s="313" t="s">
        <v>148</v>
      </c>
      <c r="E219" s="363">
        <f>SUM(E220+E224+E231+E236)</f>
        <v>86000</v>
      </c>
      <c r="F219" s="363">
        <f>SUM(F220+F224+F231+F236)</f>
        <v>33017.66</v>
      </c>
      <c r="G219" s="321">
        <f>G220</f>
        <v>0</v>
      </c>
      <c r="H219" s="440">
        <f>SUM(H220+H224+H231+H236)</f>
        <v>2098.04</v>
      </c>
      <c r="I219" s="403"/>
    </row>
    <row r="220" spans="1:9" s="329" customFormat="1" ht="19.5" customHeight="1">
      <c r="A220" s="404"/>
      <c r="B220" s="405">
        <v>92601</v>
      </c>
      <c r="C220" s="406"/>
      <c r="D220" s="407" t="s">
        <v>193</v>
      </c>
      <c r="E220" s="330">
        <f>SUM(E221:E223)</f>
        <v>0</v>
      </c>
      <c r="F220" s="330">
        <f>SUM(F221:F223)</f>
        <v>3641.01</v>
      </c>
      <c r="G220" s="411"/>
      <c r="H220" s="431">
        <f>SUM(H221:H223)</f>
        <v>0</v>
      </c>
      <c r="I220" s="458"/>
    </row>
    <row r="221" spans="1:9" s="333" customFormat="1" ht="19.5" customHeight="1">
      <c r="A221" s="408"/>
      <c r="B221" s="366"/>
      <c r="C221" s="33" t="s">
        <v>25</v>
      </c>
      <c r="D221" s="28" t="s">
        <v>242</v>
      </c>
      <c r="E221" s="92">
        <v>0</v>
      </c>
      <c r="F221" s="92">
        <v>3494.61</v>
      </c>
      <c r="G221" s="409"/>
      <c r="H221" s="432"/>
      <c r="I221" s="403"/>
    </row>
    <row r="222" spans="1:9" s="333" customFormat="1" ht="19.5" customHeight="1">
      <c r="A222" s="401"/>
      <c r="B222" s="366"/>
      <c r="C222" s="359"/>
      <c r="D222" s="35" t="s">
        <v>243</v>
      </c>
      <c r="E222" s="370"/>
      <c r="F222" s="370"/>
      <c r="G222" s="410"/>
      <c r="H222" s="446"/>
      <c r="I222" s="403"/>
    </row>
    <row r="223" spans="1:9" s="333" customFormat="1" ht="19.5" customHeight="1">
      <c r="A223" s="269"/>
      <c r="B223" s="163"/>
      <c r="C223" s="152" t="s">
        <v>128</v>
      </c>
      <c r="D223" s="417" t="s">
        <v>123</v>
      </c>
      <c r="E223" s="161">
        <v>0</v>
      </c>
      <c r="F223" s="154">
        <v>146.4</v>
      </c>
      <c r="G223" s="418"/>
      <c r="H223" s="460"/>
      <c r="I223" s="403"/>
    </row>
    <row r="224" spans="1:8" s="40" customFormat="1" ht="19.5" customHeight="1">
      <c r="A224" s="347"/>
      <c r="B224" s="326">
        <v>92604</v>
      </c>
      <c r="C224" s="331"/>
      <c r="D224" s="402" t="s">
        <v>149</v>
      </c>
      <c r="E224" s="328">
        <f>SUM(E225:E230)</f>
        <v>23000</v>
      </c>
      <c r="F224" s="328">
        <f>SUM(F225:F230)</f>
        <v>5290.14</v>
      </c>
      <c r="G224" s="223">
        <f>F224/E224</f>
        <v>0.23000608695652175</v>
      </c>
      <c r="H224" s="422">
        <f>SUM(H225:H230)</f>
        <v>2098.04</v>
      </c>
    </row>
    <row r="225" spans="1:9" ht="19.5" customHeight="1">
      <c r="A225" s="32"/>
      <c r="B225" s="33"/>
      <c r="C225" s="34" t="s">
        <v>18</v>
      </c>
      <c r="D225" s="28" t="s">
        <v>115</v>
      </c>
      <c r="E225" s="87">
        <v>6000</v>
      </c>
      <c r="F225" s="82">
        <v>5290.14</v>
      </c>
      <c r="G225" s="412">
        <f>F225/E225</f>
        <v>0.8816900000000001</v>
      </c>
      <c r="H225" s="436">
        <v>2098.04</v>
      </c>
      <c r="I225" s="457"/>
    </row>
    <row r="226" spans="1:8" ht="19.5" customHeight="1">
      <c r="A226" s="15"/>
      <c r="B226" s="33"/>
      <c r="C226" s="16"/>
      <c r="D226" s="28" t="s">
        <v>116</v>
      </c>
      <c r="E226" s="87"/>
      <c r="F226" s="87"/>
      <c r="G226" s="241"/>
      <c r="H226" s="424"/>
    </row>
    <row r="227" spans="1:9" ht="19.5" customHeight="1">
      <c r="A227" s="32"/>
      <c r="B227" s="16"/>
      <c r="C227" s="26"/>
      <c r="D227" s="28" t="s">
        <v>117</v>
      </c>
      <c r="E227" s="81"/>
      <c r="F227" s="87"/>
      <c r="G227" s="238"/>
      <c r="H227" s="436"/>
      <c r="I227" s="457"/>
    </row>
    <row r="228" spans="1:8" ht="19.5" customHeight="1">
      <c r="A228" s="32"/>
      <c r="B228" s="26"/>
      <c r="C228" s="33"/>
      <c r="D228" s="28" t="s">
        <v>118</v>
      </c>
      <c r="E228" s="82"/>
      <c r="F228" s="81"/>
      <c r="G228" s="238"/>
      <c r="H228" s="429"/>
    </row>
    <row r="229" spans="1:8" ht="19.5" customHeight="1">
      <c r="A229" s="15"/>
      <c r="B229" s="33"/>
      <c r="C229" s="62" t="s">
        <v>125</v>
      </c>
      <c r="D229" s="35" t="s">
        <v>59</v>
      </c>
      <c r="E229" s="82">
        <v>16000</v>
      </c>
      <c r="F229" s="82">
        <v>0</v>
      </c>
      <c r="G229" s="238">
        <f>F229/E229</f>
        <v>0</v>
      </c>
      <c r="H229" s="530"/>
    </row>
    <row r="230" spans="1:9" ht="19.5" customHeight="1">
      <c r="A230" s="36"/>
      <c r="B230" s="37"/>
      <c r="C230" s="38" t="s">
        <v>40</v>
      </c>
      <c r="D230" s="39" t="s">
        <v>13</v>
      </c>
      <c r="E230" s="520">
        <v>1000</v>
      </c>
      <c r="F230" s="88">
        <v>0</v>
      </c>
      <c r="G230" s="242">
        <f>F230/E230</f>
        <v>0</v>
      </c>
      <c r="H230" s="439"/>
      <c r="I230" s="457"/>
    </row>
    <row r="231" spans="1:9" ht="19.5" customHeight="1">
      <c r="A231" s="21"/>
      <c r="B231" s="527">
        <v>92605</v>
      </c>
      <c r="C231" s="325"/>
      <c r="D231" s="225" t="s">
        <v>194</v>
      </c>
      <c r="E231" s="531">
        <f>SUM(E232:E235)</f>
        <v>0</v>
      </c>
      <c r="F231" s="531">
        <f>SUM(F232:F235)</f>
        <v>1086.51</v>
      </c>
      <c r="G231" s="223"/>
      <c r="H231" s="568">
        <f>SUM(H232:H235)</f>
        <v>0</v>
      </c>
      <c r="I231" s="457"/>
    </row>
    <row r="232" spans="1:9" ht="19.5" customHeight="1">
      <c r="A232" s="534"/>
      <c r="B232" s="535"/>
      <c r="C232" s="528" t="s">
        <v>257</v>
      </c>
      <c r="D232" s="529" t="s">
        <v>258</v>
      </c>
      <c r="E232" s="540">
        <v>0</v>
      </c>
      <c r="F232" s="532">
        <v>30.41</v>
      </c>
      <c r="G232" s="542"/>
      <c r="H232" s="436"/>
      <c r="I232" s="457"/>
    </row>
    <row r="233" spans="1:9" ht="19.5" customHeight="1">
      <c r="A233" s="534"/>
      <c r="B233" s="23"/>
      <c r="C233" s="537"/>
      <c r="D233" s="529" t="s">
        <v>259</v>
      </c>
      <c r="E233" s="81"/>
      <c r="F233" s="532"/>
      <c r="G233" s="241"/>
      <c r="H233" s="544"/>
      <c r="I233" s="457"/>
    </row>
    <row r="234" spans="1:9" ht="19.5" customHeight="1">
      <c r="A234" s="534"/>
      <c r="B234" s="528"/>
      <c r="C234" s="538">
        <v>2910</v>
      </c>
      <c r="D234" s="529" t="s">
        <v>260</v>
      </c>
      <c r="E234" s="532">
        <v>0</v>
      </c>
      <c r="F234" s="532">
        <v>1056.1</v>
      </c>
      <c r="G234" s="533"/>
      <c r="H234" s="544"/>
      <c r="I234" s="457"/>
    </row>
    <row r="235" spans="1:9" ht="19.5" customHeight="1">
      <c r="A235" s="21"/>
      <c r="B235" s="536"/>
      <c r="C235" s="524"/>
      <c r="D235" s="539" t="s">
        <v>261</v>
      </c>
      <c r="E235" s="541"/>
      <c r="F235" s="541"/>
      <c r="G235" s="543"/>
      <c r="H235" s="545"/>
      <c r="I235" s="457"/>
    </row>
    <row r="236" spans="1:8" s="40" customFormat="1" ht="19.5" customHeight="1">
      <c r="A236" s="523"/>
      <c r="B236" s="350">
        <v>92695</v>
      </c>
      <c r="C236" s="350"/>
      <c r="D236" s="505" t="s">
        <v>8</v>
      </c>
      <c r="E236" s="352">
        <f>SUM(E237:E238)</f>
        <v>63000</v>
      </c>
      <c r="F236" s="525">
        <f>SUM(F237:F238)</f>
        <v>23000</v>
      </c>
      <c r="G236" s="526">
        <f>F236/E236</f>
        <v>0.36507936507936506</v>
      </c>
      <c r="H236" s="508">
        <f>SUM(H237:H238)</f>
        <v>0</v>
      </c>
    </row>
    <row r="237" spans="1:8" ht="19.5" customHeight="1">
      <c r="A237" s="32"/>
      <c r="B237" s="33"/>
      <c r="C237" s="33">
        <v>2440</v>
      </c>
      <c r="D237" s="35" t="s">
        <v>150</v>
      </c>
      <c r="E237" s="87">
        <v>63000</v>
      </c>
      <c r="F237" s="78">
        <v>23000</v>
      </c>
      <c r="G237" s="234">
        <f>F237/E237</f>
        <v>0.36507936507936506</v>
      </c>
      <c r="H237" s="424"/>
    </row>
    <row r="238" spans="1:8" ht="19.5" customHeight="1">
      <c r="A238" s="21"/>
      <c r="B238" s="23"/>
      <c r="C238" s="23"/>
      <c r="D238" s="24" t="s">
        <v>151</v>
      </c>
      <c r="E238" s="80"/>
      <c r="F238" s="81"/>
      <c r="G238" s="237"/>
      <c r="H238" s="436"/>
    </row>
    <row r="239" spans="1:8" ht="15">
      <c r="A239" s="65"/>
      <c r="B239" s="66"/>
      <c r="C239" s="66"/>
      <c r="D239" s="67" t="s">
        <v>152</v>
      </c>
      <c r="E239" s="84">
        <v>45083810</v>
      </c>
      <c r="F239" s="84">
        <v>23251521.26</v>
      </c>
      <c r="G239" s="233">
        <f>F239/E239</f>
        <v>0.5157399354668561</v>
      </c>
      <c r="H239" s="463"/>
    </row>
    <row r="240" spans="1:8" s="104" customFormat="1" ht="15.75" thickBot="1">
      <c r="A240" s="227"/>
      <c r="B240" s="228"/>
      <c r="C240" s="228"/>
      <c r="D240" s="229" t="s">
        <v>153</v>
      </c>
      <c r="E240" s="230">
        <f>SUM(E7+E29+E31+E147+E223)</f>
        <v>4631974</v>
      </c>
      <c r="F240" s="230">
        <f>SUM(F7+F29+F31+F147)</f>
        <v>3291315.7199999997</v>
      </c>
      <c r="G240" s="244">
        <f>F240/E240</f>
        <v>0.7105643770884724</v>
      </c>
      <c r="H240" s="464"/>
    </row>
    <row r="241" spans="1:8" ht="15.75" thickBot="1">
      <c r="A241" s="68"/>
      <c r="B241" s="69"/>
      <c r="C241" s="69"/>
      <c r="D241" s="70" t="s">
        <v>154</v>
      </c>
      <c r="E241" s="101">
        <f>SUM(E5+E12+E18+E21+E35+E41+E63+E75+E82+E131+E140+E162+E165+E205+E209+E213+E219)</f>
        <v>49715784</v>
      </c>
      <c r="F241" s="101">
        <f>SUM(F5+F12+F18+F21+F35+F41+F63+F75+F82+F131+F140+F162+F165+F205+F209+F213+F219)</f>
        <v>26542836.980000004</v>
      </c>
      <c r="G241" s="260">
        <f>F241/E241</f>
        <v>0.5338915500155846</v>
      </c>
      <c r="H241" s="569">
        <f>SUM(H5+H12+H18+H21+H35+H41+H63+H75+H82+H131+H140+H162+H165+H205+H209+H213+H219)</f>
        <v>2237186.46</v>
      </c>
    </row>
    <row r="242" spans="1:8" ht="14.25">
      <c r="A242" s="71"/>
      <c r="B242" s="72"/>
      <c r="C242" s="73"/>
      <c r="D242" s="74"/>
      <c r="E242" s="102"/>
      <c r="F242" s="102"/>
      <c r="G242" s="74"/>
      <c r="H242" s="102"/>
    </row>
    <row r="243" spans="1:8" ht="14.25">
      <c r="A243" s="71"/>
      <c r="B243" s="73"/>
      <c r="C243" s="73"/>
      <c r="D243" s="74"/>
      <c r="E243" s="74"/>
      <c r="F243" s="74"/>
      <c r="G243" s="74"/>
      <c r="H243" s="74"/>
    </row>
    <row r="244" spans="2:8" ht="12.75">
      <c r="B244" s="76"/>
      <c r="C244" s="76"/>
      <c r="D244" s="77"/>
      <c r="E244" s="77"/>
      <c r="F244" s="77"/>
      <c r="G244" s="77"/>
      <c r="H244" s="77"/>
    </row>
    <row r="245" spans="2:8" ht="12.75">
      <c r="B245" s="76"/>
      <c r="C245" s="76"/>
      <c r="D245" s="77"/>
      <c r="E245" s="77"/>
      <c r="F245" s="77"/>
      <c r="G245" s="77"/>
      <c r="H245" s="77"/>
    </row>
    <row r="246" spans="2:8" ht="12.75">
      <c r="B246" s="76"/>
      <c r="C246" s="76"/>
      <c r="D246" s="77"/>
      <c r="E246" s="77"/>
      <c r="F246" s="77"/>
      <c r="G246" s="77"/>
      <c r="H246" s="77"/>
    </row>
    <row r="247" spans="2:8" ht="12.75">
      <c r="B247" s="76"/>
      <c r="C247" s="76"/>
      <c r="D247" s="77"/>
      <c r="E247" s="77"/>
      <c r="F247" s="77"/>
      <c r="G247" s="77"/>
      <c r="H247" s="77"/>
    </row>
    <row r="248" spans="2:8" ht="12.75">
      <c r="B248" s="76"/>
      <c r="C248" s="76"/>
      <c r="D248" s="77"/>
      <c r="E248" s="77"/>
      <c r="F248" s="77"/>
      <c r="G248" s="77"/>
      <c r="H248" s="77"/>
    </row>
    <row r="249" spans="2:8" ht="12.75">
      <c r="B249" s="76"/>
      <c r="C249" s="76"/>
      <c r="D249" s="77"/>
      <c r="E249" s="77"/>
      <c r="F249" s="77"/>
      <c r="G249" s="77"/>
      <c r="H249" s="77"/>
    </row>
    <row r="250" spans="2:8" ht="12.75">
      <c r="B250" s="76"/>
      <c r="C250" s="76"/>
      <c r="D250" s="77"/>
      <c r="E250" s="77"/>
      <c r="F250" s="77"/>
      <c r="G250" s="77"/>
      <c r="H250" s="77"/>
    </row>
    <row r="251" spans="2:8" ht="12.75">
      <c r="B251" s="76"/>
      <c r="C251" s="76"/>
      <c r="D251" s="77"/>
      <c r="E251" s="77"/>
      <c r="F251" s="77"/>
      <c r="G251" s="77"/>
      <c r="H251" s="77"/>
    </row>
    <row r="252" spans="2:12" ht="12.75">
      <c r="B252" s="76"/>
      <c r="C252" s="76"/>
      <c r="D252" s="77"/>
      <c r="E252" s="77"/>
      <c r="F252" s="77"/>
      <c r="G252" s="77"/>
      <c r="H252" s="77"/>
      <c r="L252" t="s">
        <v>159</v>
      </c>
    </row>
    <row r="253" spans="2:8" ht="12.75">
      <c r="B253" s="76"/>
      <c r="C253" s="76"/>
      <c r="D253" s="77"/>
      <c r="E253" s="77"/>
      <c r="F253" s="77"/>
      <c r="G253" s="77"/>
      <c r="H253" s="77"/>
    </row>
    <row r="254" spans="2:8" ht="12.75">
      <c r="B254" s="76"/>
      <c r="C254" s="76"/>
      <c r="D254" s="77"/>
      <c r="E254" s="77"/>
      <c r="F254" s="77"/>
      <c r="G254" s="77"/>
      <c r="H254" s="77"/>
    </row>
    <row r="255" spans="2:8" ht="12.75">
      <c r="B255" s="76"/>
      <c r="C255" s="76"/>
      <c r="D255" s="77"/>
      <c r="E255" s="77"/>
      <c r="F255" s="77"/>
      <c r="G255" s="77"/>
      <c r="H255" s="77"/>
    </row>
    <row r="256" spans="2:8" ht="12.75">
      <c r="B256" s="76"/>
      <c r="C256" s="76"/>
      <c r="D256" s="77"/>
      <c r="E256" s="77"/>
      <c r="F256" s="77"/>
      <c r="G256" s="77"/>
      <c r="H256" s="77"/>
    </row>
    <row r="257" spans="2:8" ht="12.75">
      <c r="B257" s="76"/>
      <c r="C257" s="76"/>
      <c r="D257" s="77"/>
      <c r="E257" s="77"/>
      <c r="F257" s="77"/>
      <c r="G257" s="77"/>
      <c r="H257" s="77"/>
    </row>
    <row r="258" spans="2:8" ht="12.75">
      <c r="B258" s="76"/>
      <c r="C258" s="76"/>
      <c r="D258" s="77"/>
      <c r="E258" s="77"/>
      <c r="F258" s="77"/>
      <c r="G258" s="77"/>
      <c r="H258" s="77"/>
    </row>
    <row r="259" spans="2:8" ht="12.75">
      <c r="B259" s="76"/>
      <c r="C259" s="76"/>
      <c r="D259" s="77"/>
      <c r="E259" s="77"/>
      <c r="F259" s="77"/>
      <c r="G259" s="77"/>
      <c r="H259" s="77"/>
    </row>
    <row r="260" spans="2:8" ht="12.75">
      <c r="B260" s="76"/>
      <c r="C260" s="76"/>
      <c r="D260" s="77"/>
      <c r="E260" s="77"/>
      <c r="F260" s="77"/>
      <c r="G260" s="77"/>
      <c r="H260" s="77"/>
    </row>
    <row r="261" spans="2:8" ht="12.75">
      <c r="B261" s="76"/>
      <c r="C261" s="76"/>
      <c r="D261" s="77"/>
      <c r="E261" s="77"/>
      <c r="F261" s="77"/>
      <c r="G261" s="77"/>
      <c r="H261" s="77"/>
    </row>
    <row r="262" spans="2:8" ht="12.75">
      <c r="B262" s="76"/>
      <c r="C262" s="76"/>
      <c r="D262" s="77"/>
      <c r="E262" s="77"/>
      <c r="F262" s="77"/>
      <c r="G262" s="77"/>
      <c r="H262" s="77"/>
    </row>
    <row r="263" spans="2:8" ht="12.75">
      <c r="B263" s="76"/>
      <c r="C263" s="76"/>
      <c r="D263" s="77"/>
      <c r="E263" s="77"/>
      <c r="F263" s="77"/>
      <c r="G263" s="77"/>
      <c r="H263" s="77"/>
    </row>
    <row r="264" spans="2:8" ht="12.75">
      <c r="B264" s="76"/>
      <c r="C264" s="76"/>
      <c r="D264" s="77"/>
      <c r="E264" s="77"/>
      <c r="F264" s="77"/>
      <c r="G264" s="77"/>
      <c r="H264" s="77"/>
    </row>
    <row r="265" spans="2:8" ht="12.75">
      <c r="B265" s="76"/>
      <c r="C265" s="76"/>
      <c r="D265" s="77"/>
      <c r="E265" s="77"/>
      <c r="F265" s="77"/>
      <c r="G265" s="77"/>
      <c r="H265" s="77"/>
    </row>
    <row r="266" spans="2:8" ht="12.75">
      <c r="B266" s="76"/>
      <c r="C266" s="76"/>
      <c r="D266" s="77"/>
      <c r="E266" s="77"/>
      <c r="F266" s="77"/>
      <c r="G266" s="77"/>
      <c r="H266" s="77"/>
    </row>
    <row r="267" spans="2:8" ht="12.75">
      <c r="B267" s="76"/>
      <c r="C267" s="76"/>
      <c r="D267" s="77"/>
      <c r="E267" s="77"/>
      <c r="F267" s="77"/>
      <c r="G267" s="77"/>
      <c r="H267" s="77"/>
    </row>
    <row r="268" spans="2:8" ht="12.75">
      <c r="B268" s="76"/>
      <c r="C268" s="76"/>
      <c r="D268" s="77"/>
      <c r="E268" s="77"/>
      <c r="F268" s="77"/>
      <c r="G268" s="77"/>
      <c r="H268" s="77"/>
    </row>
    <row r="269" spans="2:8" ht="12.75">
      <c r="B269" s="76"/>
      <c r="C269" s="76"/>
      <c r="D269" s="77"/>
      <c r="E269" s="77"/>
      <c r="F269" s="77"/>
      <c r="G269" s="77"/>
      <c r="H269" s="77"/>
    </row>
    <row r="270" spans="2:8" ht="12.75">
      <c r="B270" s="76"/>
      <c r="C270" s="76"/>
      <c r="D270" s="77"/>
      <c r="E270" s="77"/>
      <c r="F270" s="77"/>
      <c r="G270" s="77"/>
      <c r="H270" s="77"/>
    </row>
    <row r="271" spans="2:8" ht="12.75">
      <c r="B271" s="76"/>
      <c r="C271" s="76"/>
      <c r="D271" s="77"/>
      <c r="E271" s="77"/>
      <c r="F271" s="77"/>
      <c r="G271" s="77"/>
      <c r="H271" s="77"/>
    </row>
    <row r="272" spans="2:8" ht="12.75">
      <c r="B272" s="76"/>
      <c r="C272" s="76"/>
      <c r="D272" s="77"/>
      <c r="E272" s="77"/>
      <c r="F272" s="77"/>
      <c r="G272" s="77"/>
      <c r="H272" s="77"/>
    </row>
    <row r="273" spans="2:8" ht="12.75">
      <c r="B273" s="76"/>
      <c r="C273" s="76"/>
      <c r="D273" s="77"/>
      <c r="E273" s="77"/>
      <c r="F273" s="77"/>
      <c r="G273" s="77"/>
      <c r="H273" s="77"/>
    </row>
  </sheetData>
  <sheetProtection/>
  <mergeCells count="1">
    <mergeCell ref="B1:F1"/>
  </mergeCells>
  <printOptions horizontalCentered="1"/>
  <pageMargins left="0.32" right="0.49" top="0.984251968503937" bottom="0" header="0.16" footer="0"/>
  <pageSetup horizontalDpi="300" verticalDpi="300" orientation="portrait" paperSize="9" scale="73" r:id="rId1"/>
  <headerFooter alignWithMargins="0">
    <oddHeader xml:space="preserve">&amp;R&amp;9Załącznik nr  1 
do sprawozdania z wykonania budżetu miasta i gminy za 2008 rok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Ząbkowice Ślaskie</dc:creator>
  <cp:keywords/>
  <dc:description/>
  <cp:lastModifiedBy>Urząd Miejski</cp:lastModifiedBy>
  <cp:lastPrinted>2009-03-17T15:47:26Z</cp:lastPrinted>
  <dcterms:created xsi:type="dcterms:W3CDTF">2008-03-06T06:41:36Z</dcterms:created>
  <dcterms:modified xsi:type="dcterms:W3CDTF">2009-08-26T05:23:09Z</dcterms:modified>
  <cp:category/>
  <cp:version/>
  <cp:contentType/>
  <cp:contentStatus/>
</cp:coreProperties>
</file>