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535" tabRatio="725" activeTab="1"/>
  </bookViews>
  <sheets>
    <sheet name="Zał. nr1" sheetId="1" r:id="rId1"/>
    <sheet name="Zał. nr2" sheetId="2" r:id="rId2"/>
    <sheet name="Zał. nr6" sheetId="3" r:id="rId3"/>
    <sheet name="Zał. nr3" sheetId="4" r:id="rId4"/>
    <sheet name="Zał. nr4" sheetId="5" r:id="rId5"/>
    <sheet name="Zał nr 6a" sheetId="6" r:id="rId6"/>
    <sheet name="Zał nr 7" sheetId="7" r:id="rId7"/>
    <sheet name="Zał nr 8" sheetId="8" r:id="rId8"/>
    <sheet name="Zał nr 9" sheetId="9" r:id="rId9"/>
    <sheet name="Zał nr 10" sheetId="10" r:id="rId10"/>
    <sheet name="Zał nr 11 - Fundusz sołecki" sheetId="11" r:id="rId11"/>
    <sheet name="Zał nr 12 - inwest." sheetId="12" r:id="rId12"/>
    <sheet name="Zał nr 12a - rezerwa celowa" sheetId="13" r:id="rId13"/>
    <sheet name="Zał nr 13 -WPI" sheetId="14" r:id="rId14"/>
  </sheets>
  <definedNames>
    <definedName name="_xlnm.Print_Area" localSheetId="9">'Zał nr 10'!$A$2:$E$9</definedName>
    <definedName name="_xlnm.Print_Area" localSheetId="11">'Zał nr 12 - inwest.'!$A$1:$I$33</definedName>
    <definedName name="_xlnm.Print_Area" localSheetId="12">'Zał nr 12a - rezerwa celowa'!$A$1:$I$15</definedName>
    <definedName name="_xlnm.Print_Area" localSheetId="13">'Zał nr 13 -WPI'!$A$1:$K$29</definedName>
    <definedName name="_xlnm.Print_Area" localSheetId="5">'Zał nr 6a'!$A$2:$J$15</definedName>
    <definedName name="_xlnm.Print_Area" localSheetId="6">'Zał nr 7'!$A$2:$H$29</definedName>
    <definedName name="_xlnm.Print_Area" localSheetId="7">'Zał nr 8'!$A$2:$F$10</definedName>
    <definedName name="_xlnm.Print_Area" localSheetId="8">'Zał nr 9'!$A$2:$E$9</definedName>
    <definedName name="_xlnm.Print_Area" localSheetId="0">'Zał. nr1'!$A$1:$I$238</definedName>
    <definedName name="_xlnm.Print_Area" localSheetId="1">'Zał. nr2'!$A$1:$S$91</definedName>
    <definedName name="_xlnm.Print_Area" localSheetId="3">'Zał. nr3'!$A$4:$J$51</definedName>
    <definedName name="_xlnm.Print_Area" localSheetId="4">'Zał. nr4'!$A$1:$F$38</definedName>
    <definedName name="_xlnm.Print_Area" localSheetId="2">'Zał. nr6'!$A$1:$J$26</definedName>
  </definedNames>
  <calcPr fullCalcOnLoad="1"/>
</workbook>
</file>

<file path=xl/sharedStrings.xml><?xml version="1.0" encoding="utf-8"?>
<sst xmlns="http://schemas.openxmlformats.org/spreadsheetml/2006/main" count="968" uniqueCount="610">
  <si>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</si>
  <si>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</si>
  <si>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</si>
  <si>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</si>
  <si>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</si>
  <si>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</si>
  <si>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</si>
  <si>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</si>
  <si>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</si>
  <si>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I.</t>
  </si>
  <si>
    <t>1.</t>
  </si>
  <si>
    <t>2.</t>
  </si>
  <si>
    <t>3.</t>
  </si>
  <si>
    <t>II.</t>
  </si>
  <si>
    <t>III.</t>
  </si>
  <si>
    <t>Nazwa</t>
  </si>
  <si>
    <t>5.</t>
  </si>
  <si>
    <t>6.</t>
  </si>
  <si>
    <t>7.</t>
  </si>
  <si>
    <t>Przychody ogółem:</t>
  </si>
  <si>
    <t>8.</t>
  </si>
  <si>
    <t>Spłaty pożyczek</t>
  </si>
  <si>
    <t>§ 992</t>
  </si>
  <si>
    <t>Wydatki bieżące</t>
  </si>
  <si>
    <t>IV.</t>
  </si>
  <si>
    <t>Wydatki majątkowe</t>
  </si>
  <si>
    <t>Rozdz.</t>
  </si>
  <si>
    <t>w złotych</t>
  </si>
  <si>
    <t>Nazwa zadania</t>
  </si>
  <si>
    <t>Kwota dotacji</t>
  </si>
  <si>
    <t>Nazwa instytucji</t>
  </si>
  <si>
    <t>Spłaty kredytów</t>
  </si>
  <si>
    <t>Lp.</t>
  </si>
  <si>
    <t>Klasyfikacja
§</t>
  </si>
  <si>
    <t>Planowane wydatki</t>
  </si>
  <si>
    <t>z tego:</t>
  </si>
  <si>
    <t>Wydatki
bieżące</t>
  </si>
  <si>
    <t>Wydatki
majątkowe</t>
  </si>
  <si>
    <t>Dotacje
ogółem</t>
  </si>
  <si>
    <t>Rozchody ogółem:</t>
  </si>
  <si>
    <t>Ogółem</t>
  </si>
  <si>
    <t>Źródło dochodów</t>
  </si>
  <si>
    <t>§*</t>
  </si>
  <si>
    <t>Jednostka organizacyjna realizująca program lub koordynująca wykonanie programu</t>
  </si>
  <si>
    <t>dochody własne jst</t>
  </si>
  <si>
    <t>Nazwa zadania inwestycyjnego</t>
  </si>
  <si>
    <t>Wydatki
ogółem
(6+10)</t>
  </si>
  <si>
    <t>Dochody własne jednostek budżetowych</t>
  </si>
  <si>
    <t>z tego źródła finansowania</t>
  </si>
  <si>
    <t>O10</t>
  </si>
  <si>
    <t>ROLNICTWO I ŁOWIECTWO</t>
  </si>
  <si>
    <t>Pozostała działalność</t>
  </si>
  <si>
    <t>Wpływy ze sprzedaży składników majątkowych</t>
  </si>
  <si>
    <t>LEŚNICTWO</t>
  </si>
  <si>
    <t>Gospodarka leśna</t>
  </si>
  <si>
    <t xml:space="preserve">Dochody z najmu i dzierżawy składników majątkowych Skarbu </t>
  </si>
  <si>
    <t>Państwa, jednostek samorządu terytorialnego lub innych</t>
  </si>
  <si>
    <t xml:space="preserve">jednostek zaliczanych do sektora fiunansów publicznych oraz </t>
  </si>
  <si>
    <t>innych umów o podobnych charakterze</t>
  </si>
  <si>
    <t>TRANSPORT I ŁĄCZNOŚĆ</t>
  </si>
  <si>
    <t>Drogi publiczne gminne</t>
  </si>
  <si>
    <t>O690</t>
  </si>
  <si>
    <t>GOSPODARKA MIESZKANIOWA</t>
  </si>
  <si>
    <t>Gospodarka gruntami i nieruchomościami</t>
  </si>
  <si>
    <t xml:space="preserve">Wpływy z opłat za zarząd, użytkowanie i użytkowanie </t>
  </si>
  <si>
    <t>jednostek samorządu terytorialnego lub innych jednostek</t>
  </si>
  <si>
    <t>zaliczanych do sektora finansów publicznych oraz innych</t>
  </si>
  <si>
    <t>umów o podobnym charakterze</t>
  </si>
  <si>
    <t>Dochody z najmu i dzierżawy składników majątkowych Skarbu Państwa</t>
  </si>
  <si>
    <t>Wpływy z tytułu przekształcenia prawa użytkowania wieczystego</t>
  </si>
  <si>
    <t>przysługującego osobom fizycznym w prawo własności</t>
  </si>
  <si>
    <t>Pozostałe odsetki</t>
  </si>
  <si>
    <t>DZIAŁALNOŚĆ USŁUGOWA</t>
  </si>
  <si>
    <t>Cmentarze</t>
  </si>
  <si>
    <t>Wpływy z różnych opłat</t>
  </si>
  <si>
    <t>ADMINISTRACJA PUBLICZNA</t>
  </si>
  <si>
    <t>Urzędy wojewódzkie</t>
  </si>
  <si>
    <t>Dochody jst związane z realizacją zadań z zakresu administracji</t>
  </si>
  <si>
    <t>Urzędy gmin</t>
  </si>
  <si>
    <t>O970</t>
  </si>
  <si>
    <t>Wpływy z różnych dochodów</t>
  </si>
  <si>
    <t>BEZPIECZEŃSTWO PUBLICZNE I OCHRONA P/POŻAROWA</t>
  </si>
  <si>
    <t>Obrona cywilna</t>
  </si>
  <si>
    <t>Wpływy z podatku dochodowego od osób fizycznych</t>
  </si>
  <si>
    <t>Podatek od działalności gospodarczej osób fizycznych opłacany</t>
  </si>
  <si>
    <t>w formie karty podatkowej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</si>
  <si>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</si>
  <si>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</si>
  <si>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</si>
  <si>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</si>
  <si>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</si>
  <si>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</si>
  <si>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opłaty targowej</t>
  </si>
  <si>
    <t>Wpływy z innych opłat stanowiących dochody jst na podstawie ustaw</t>
  </si>
  <si>
    <t>Wpływy z opłaty skarbowej</t>
  </si>
  <si>
    <t>Wpływy z opłaty eksploatacyjnej</t>
  </si>
  <si>
    <t>Wpływy  z opłat za koncesje i licencje</t>
  </si>
  <si>
    <t>Podatek dochodowy od osób fizycznych</t>
  </si>
  <si>
    <t>RÓŻNE ROZLICZENIA</t>
  </si>
  <si>
    <t>Podatek dochodowy od osób prawnych</t>
  </si>
  <si>
    <t>Subwencje ogólne z budżetu państwa</t>
  </si>
  <si>
    <t>OŚWIATA I WYCHOWANIE</t>
  </si>
  <si>
    <t>Szkoły Podstawowe</t>
  </si>
  <si>
    <t>Przedszkola</t>
  </si>
  <si>
    <t>Gimnazja</t>
  </si>
  <si>
    <t>POMOC SPOŁECZNA</t>
  </si>
  <si>
    <t>O830</t>
  </si>
  <si>
    <t>Wpływy z usług</t>
  </si>
  <si>
    <t>Składki na ubezpieczenia zdrowotne opłacane za osoby pobierające</t>
  </si>
  <si>
    <t>Zasiłki i pomoc w naturze oraz składki na ubezpieczenia</t>
  </si>
  <si>
    <t>emerytalne i rentowe</t>
  </si>
  <si>
    <t>własnych zadań biezących gmin</t>
  </si>
  <si>
    <t>Ośrodki pomocy społecznej</t>
  </si>
  <si>
    <t>Usługi opiekuńcze i specjalistyczne usługi opiekuńcze</t>
  </si>
  <si>
    <t>KULTURA I OCHRONA DZIEDZICTWA NARODOWEGO</t>
  </si>
  <si>
    <t>Domy i ośrodki kultury, świetlice i kluby</t>
  </si>
  <si>
    <t>KULTURA FIZYCZNA I SPORT</t>
  </si>
  <si>
    <t>Instytucje kultury fizycznej</t>
  </si>
  <si>
    <t>O1010</t>
  </si>
  <si>
    <t>Izby rolnicze</t>
  </si>
  <si>
    <t>Plany zagospodarowania przestrzennego</t>
  </si>
  <si>
    <t>Opracowania geodezyjne i kartograficzne</t>
  </si>
  <si>
    <t>Rady gmin</t>
  </si>
  <si>
    <t>Działalność informacyjna i kulturalna prowadzona za granicą</t>
  </si>
  <si>
    <t>Promocja jednostek samorzadu terytorialnego</t>
  </si>
  <si>
    <t>Ochotnicze straże pożarne</t>
  </si>
  <si>
    <t>Rezerwy ogólne i celowe</t>
  </si>
  <si>
    <t>Szkoły podstawowe</t>
  </si>
  <si>
    <t>Dowożenie uczniów do szkół</t>
  </si>
  <si>
    <t>Domy pomocy społecznej</t>
  </si>
  <si>
    <t>Dodatki mieszkaniowe</t>
  </si>
  <si>
    <t>EDUKACYJNA OPIEKA WYCHOWAWCZA</t>
  </si>
  <si>
    <t>Pomoc materialna dla uczniów</t>
  </si>
  <si>
    <t>GOSPODARKA KOMUNALNA I OCHRONA ŚRODOWISKA</t>
  </si>
  <si>
    <t>Gospodarka ściekowa i ochrona wód</t>
  </si>
  <si>
    <t>Gospodarka odpadami</t>
  </si>
  <si>
    <t>Oczyszczanie miast i wsi</t>
  </si>
  <si>
    <t>Oświetlenie ulic, placów i dróg</t>
  </si>
  <si>
    <t>Biblioteki</t>
  </si>
  <si>
    <t>Obiekty sportowe</t>
  </si>
  <si>
    <t>Zadania w zakresie kultury fizycznej i sportu</t>
  </si>
  <si>
    <t>RÓZNE ROZLICZENIA</t>
  </si>
  <si>
    <t>9.</t>
  </si>
  <si>
    <t>11.</t>
  </si>
  <si>
    <t>Udziały gmin w podatkach stanowiacych dochód budżetu państwa</t>
  </si>
  <si>
    <t>wieczyste nieruchomości</t>
  </si>
  <si>
    <t>bieżących  z zakresu administracji rządowej oraz innych zadań</t>
  </si>
  <si>
    <t>zleconych gminie ustawami</t>
  </si>
  <si>
    <t>rządowej oraz innych zadań zleconych ustawami</t>
  </si>
  <si>
    <t>Wpływy z róznych dochodów</t>
  </si>
  <si>
    <t>Pobór podatków, opłat i niepodatkowych należności budżetowych</t>
  </si>
  <si>
    <t>Razem</t>
  </si>
  <si>
    <t>Dotacje celowe otrzymane z budżetu państwa na realizację</t>
  </si>
  <si>
    <t>Dotacje celowe otrzymane z budżetu państwa na realizację zadań</t>
  </si>
  <si>
    <t>Razem:</t>
  </si>
  <si>
    <t>pn. Adaptacja pomieszczeń pokoszarowych na potrzeby Gimnazjum Publicznego nr 1 - II etap</t>
  </si>
  <si>
    <t>Spłata kredytu zaciągniętego w Nordea Bank w Gdyni w wysokości 817 614,54 zł (umowa nr BKI-PLN-</t>
  </si>
  <si>
    <t>Ząbkowicki Ośrodek Kultury</t>
  </si>
  <si>
    <t>Biblioteka Miasta i Gminy</t>
  </si>
  <si>
    <t>Stan środków pieniężnych na początek roku</t>
  </si>
  <si>
    <t>Dochody</t>
  </si>
  <si>
    <t>Stan środków pieniężnych na koniec roku</t>
  </si>
  <si>
    <t>źródła dochodów</t>
  </si>
  <si>
    <t>L.p.</t>
  </si>
  <si>
    <t>zadań bieżących z zakresu administracji rządowej oraz</t>
  </si>
  <si>
    <t>innych zadań zleconych gminie ustawami</t>
  </si>
  <si>
    <t>Dochody, które podlegają przekazaniu do budżetu państwa</t>
  </si>
  <si>
    <t>a związane są z realizacją zadań z zakresu administracji rządowej</t>
  </si>
  <si>
    <t>Paragraf</t>
  </si>
  <si>
    <t>dochody z najmu i dzierżawy</t>
  </si>
  <si>
    <t>Przedszkola publiczne</t>
  </si>
  <si>
    <t>Gimnazja publiczne</t>
  </si>
  <si>
    <t>odpłatność za wyżywienie</t>
  </si>
  <si>
    <t>darowizny</t>
  </si>
  <si>
    <t>Ośrodek Sportu i Rekreacji</t>
  </si>
  <si>
    <t>Wpływy z opłaty produktowej</t>
  </si>
  <si>
    <t>Dotacje otrzymane z funduszy celowych na realizację zadań</t>
  </si>
  <si>
    <t xml:space="preserve">Dotacje celowe otrzymane z budżetu państwa na zadania bieżące </t>
  </si>
  <si>
    <t>realizowane przez gminę na podstawie porozumień</t>
  </si>
  <si>
    <t>RAZEM:</t>
  </si>
  <si>
    <t>Urząd Miejski</t>
  </si>
  <si>
    <t>(umowa nr 2002-0393) z dnia 13 września 2002 roku na sfinansowanie zadania</t>
  </si>
  <si>
    <t>Spłata pożyczki w wysokości 308 160 zł zaciągniętej w WFOŚiGW na sfinansowanie</t>
  </si>
  <si>
    <t>Spłata kredytu inwestycyjnego zaciągniętego w Banku Gospodarstwa Krajowego we Wrocławiu</t>
  </si>
  <si>
    <t>Środki z funduszy strukturalnych</t>
  </si>
  <si>
    <t xml:space="preserve">Załącznik nr 3 </t>
  </si>
  <si>
    <t>WYDATKI BUDŻETU</t>
  </si>
  <si>
    <t>MIASTA I GMINY ZĄBKOWICE ŚLĄSKIE</t>
  </si>
  <si>
    <t>WG DZIAŁÓW KLASYFIKACJI BUDŻETOWEJ</t>
  </si>
  <si>
    <t>Plan</t>
  </si>
  <si>
    <t xml:space="preserve">     z tego zadania </t>
  </si>
  <si>
    <t>zlecone i</t>
  </si>
  <si>
    <t xml:space="preserve">   L.p.</t>
  </si>
  <si>
    <t xml:space="preserve">  Dział</t>
  </si>
  <si>
    <t xml:space="preserve">    Wyszczególnienie</t>
  </si>
  <si>
    <t>za</t>
  </si>
  <si>
    <t>realizowane</t>
  </si>
  <si>
    <t xml:space="preserve">  własne</t>
  </si>
  <si>
    <t>na podstawie</t>
  </si>
  <si>
    <t>porozumień</t>
  </si>
  <si>
    <t>O1</t>
  </si>
  <si>
    <t>O2</t>
  </si>
  <si>
    <t>O3</t>
  </si>
  <si>
    <t>O4</t>
  </si>
  <si>
    <t>O5</t>
  </si>
  <si>
    <t>O6</t>
  </si>
  <si>
    <t>O7</t>
  </si>
  <si>
    <t>O8</t>
  </si>
  <si>
    <t>Rolnictwo i łowiectwo</t>
  </si>
  <si>
    <t>Transport i łączność</t>
  </si>
  <si>
    <t>Gospodarka mieszkaniowa</t>
  </si>
  <si>
    <t>Działalność usługowa</t>
  </si>
  <si>
    <t>Administracja publiczna</t>
  </si>
  <si>
    <t>Obrona narodowa</t>
  </si>
  <si>
    <t>Bezpieczeństwo publiczne</t>
  </si>
  <si>
    <t>i ochrona p/poż.</t>
  </si>
  <si>
    <t>Dochody od osób prawnych</t>
  </si>
  <si>
    <t>od osób fizycznych i od</t>
  </si>
  <si>
    <t>Obsługa długu publicznego</t>
  </si>
  <si>
    <t>Różne rozliczenia</t>
  </si>
  <si>
    <t>Oświata i wychowanie</t>
  </si>
  <si>
    <t>Ochrona zdrowia</t>
  </si>
  <si>
    <t>Pomoc społeczna</t>
  </si>
  <si>
    <t>Edukacyjna opieka</t>
  </si>
  <si>
    <t>wychowawcza</t>
  </si>
  <si>
    <t>Gospodarka komunalna</t>
  </si>
  <si>
    <t>i ochrona środowiska</t>
  </si>
  <si>
    <t>Kultura i ochrona</t>
  </si>
  <si>
    <t>dziedzictwa narodowego</t>
  </si>
  <si>
    <t>Kultura fizyczna i sport</t>
  </si>
  <si>
    <t>OGÓŁEM WYDATKI</t>
  </si>
  <si>
    <t>10.</t>
  </si>
  <si>
    <t xml:space="preserve">Spłata kredytu termomodernizacyjnego w wysokości 322 668,66 zł,(uwzględniono przyznaną premię </t>
  </si>
  <si>
    <t xml:space="preserve">termomodernizacyjną w wysokości 110 000 zł) , umowa nr 1017050966z dnia 18.11.2005 r.  </t>
  </si>
  <si>
    <t>12.</t>
  </si>
  <si>
    <t xml:space="preserve">                                 DEFICYT</t>
  </si>
  <si>
    <t>Dotacje z budżetu państwa,   WFOŚ</t>
  </si>
  <si>
    <t>Wpływy z tytułu odpłatnego nabycia prawa własności</t>
  </si>
  <si>
    <t>oraz prawa użytkowania wieczystego nieruchomości</t>
  </si>
  <si>
    <t>Środki na dofinansowanie własnych zadań bieżących gmin</t>
  </si>
  <si>
    <t>(związków gmin), powiatów (związków powiatów),</t>
  </si>
  <si>
    <t>samorządów województw, pozyskane z innych źródeł</t>
  </si>
  <si>
    <t>Opłata od posiadania psów</t>
  </si>
  <si>
    <t>Dochody na najmu i dzierżawy składników majątkowych</t>
  </si>
  <si>
    <t>Skarbu Państwa, jednostek samorządu terytorialnego lub</t>
  </si>
  <si>
    <t>innych jednostek zaliczanych do sektora finansów publicznych</t>
  </si>
  <si>
    <t>oraz innych umów o podobnych charakterze</t>
  </si>
  <si>
    <t>z organami administracji rządowej</t>
  </si>
  <si>
    <t>Grzywny, mandaty i inne kary pieniężne od osób fizycznych</t>
  </si>
  <si>
    <t>Odsetki od nieterminowych wpłat z tytułu podatków i opłat</t>
  </si>
  <si>
    <t>Rekompensatry utraconych dochodów w podatkach i opłatach lokalnych</t>
  </si>
  <si>
    <t>bieżacych jednostek sektora finansów publicznych</t>
  </si>
  <si>
    <t>dochody majątkowe</t>
  </si>
  <si>
    <t>dochody bieżące</t>
  </si>
  <si>
    <t>Gospodarka nieruchomościami</t>
  </si>
  <si>
    <t xml:space="preserve">Kultura i ochrona zabytków </t>
  </si>
  <si>
    <t>V.</t>
  </si>
  <si>
    <t xml:space="preserve">Modernizacja dróg na terenie gminy </t>
  </si>
  <si>
    <t>Zmiana Studium oraz opracowanie planu zagospodarowania przestrzennego obszaru wsi Bobolice, Zwrócona, Kluczowa, Brodziszów, Sulisławice, Szklary</t>
  </si>
  <si>
    <t>Plan zagospodarowania przestrzennego dla miasta Ząbkowice Sl.</t>
  </si>
  <si>
    <t>Drogi publiczne wojewódzkie</t>
  </si>
  <si>
    <t>Straż Miejska</t>
  </si>
  <si>
    <t>Dokształcanie i doskonalenie nauczycieli</t>
  </si>
  <si>
    <t>Stołówki szkolne</t>
  </si>
  <si>
    <t>Zasiłki i pomoc w naturze oraz składki na ubezpieczenia emerytalne i rentowe</t>
  </si>
  <si>
    <t>Kolonie i obozy oraz inne formy wypoczynku dzieci i młodzieży szkolnej, a także szkolenia młodzieży</t>
  </si>
  <si>
    <t>Utrzymanie zieleni w miastach i gminach</t>
  </si>
  <si>
    <t>OBSŁUGA DŁUGU PUBLICZNEGO</t>
  </si>
  <si>
    <t>Obsługa papierów wartościowych, kredytów i pożyczek jednostek samorządu terytorialnego</t>
  </si>
  <si>
    <t>Rozliczenia z tytułu poręczeń i gwarancji udzielonych przez Skarb Państwa lub jednostkę samorządu terytorialnego</t>
  </si>
  <si>
    <t>OCHRONA ZDROWIA</t>
  </si>
  <si>
    <t>Przeciwdziałanie alkoholizmowi</t>
  </si>
  <si>
    <t>Wydatki
ogółem
(5+9)</t>
  </si>
  <si>
    <t>Poprawa stanu technicznego budynku</t>
  </si>
  <si>
    <t>Poprawa stanu teczhnicznego dróg na terenie miasta</t>
  </si>
  <si>
    <t>Poprawa stanu teczhnicznego dróg na terenie wiejskim</t>
  </si>
  <si>
    <t>Zapewnienie terenów pod inwestycje gospodarcze oraz dla potrzeb budownictwa mieszkaniowego</t>
  </si>
  <si>
    <t>0770</t>
  </si>
  <si>
    <t>0750</t>
  </si>
  <si>
    <t>0690</t>
  </si>
  <si>
    <t>0470</t>
  </si>
  <si>
    <t>010</t>
  </si>
  <si>
    <t>01030</t>
  </si>
  <si>
    <t>13.</t>
  </si>
  <si>
    <t>0400</t>
  </si>
  <si>
    <t>0830</t>
  </si>
  <si>
    <t>0870</t>
  </si>
  <si>
    <t>0920</t>
  </si>
  <si>
    <t>0970</t>
  </si>
  <si>
    <t>0020</t>
  </si>
  <si>
    <t>0010</t>
  </si>
  <si>
    <t>0760</t>
  </si>
  <si>
    <t>0570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</si>
  <si>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</si>
  <si>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</si>
  <si>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</si>
  <si>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</si>
  <si>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</si>
  <si>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</si>
  <si>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</si>
  <si>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</si>
  <si>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</si>
  <si>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</si>
  <si>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</si>
  <si>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0460</t>
  </si>
  <si>
    <t>0480</t>
  </si>
  <si>
    <t>0590</t>
  </si>
  <si>
    <t>01095</t>
  </si>
  <si>
    <t>020</t>
  </si>
  <si>
    <t>02001</t>
  </si>
  <si>
    <t>O490</t>
  </si>
  <si>
    <t xml:space="preserve">Wpływy z innych lokalnych opłat pobieranych przez </t>
  </si>
  <si>
    <t>jst na podstawie odrębnych ustaw</t>
  </si>
  <si>
    <t>Przebudowa dróg gminnych na terenie wiejskim</t>
  </si>
  <si>
    <t>Remont Ratusza Miejskiego - etap I</t>
  </si>
  <si>
    <t>Spłata kredytu inwestycyjnego zaciągniętego w 2007 roku w Banku Pocztowym we Wrocławiu</t>
  </si>
  <si>
    <t>DOCHODY OGÓŁEM</t>
  </si>
  <si>
    <t>O580</t>
  </si>
  <si>
    <t xml:space="preserve">Grzywny i inne kary pieniężne od osób prawnych </t>
  </si>
  <si>
    <t>O960</t>
  </si>
  <si>
    <t>Otrzymane spadki, zapisy, darowizny w posaci pieniężnej</t>
  </si>
  <si>
    <t xml:space="preserve">Kredyty </t>
  </si>
  <si>
    <t>Rewaloryzacja zabytkowego cmentarza przy ul. 1 Maja</t>
  </si>
  <si>
    <t>Lata</t>
  </si>
  <si>
    <t>realizacji</t>
  </si>
  <si>
    <t>2008-2010</t>
  </si>
  <si>
    <t xml:space="preserve">Przebudowa oraz remont wraz z termomodernizacją Ząbkowickiego Ośrodka Kultury </t>
  </si>
  <si>
    <t>Ochrona środowiska</t>
  </si>
  <si>
    <t>Plan zagospodarowania przestrzennego dla miasta Ząbkowice Śląskie</t>
  </si>
  <si>
    <t>Poprawa wizerunku cmentarza</t>
  </si>
  <si>
    <t>Nazwa programu, nazwa zadania</t>
  </si>
  <si>
    <t>Cel zadania</t>
  </si>
  <si>
    <t>Koszt całkowity inwestycji</t>
  </si>
  <si>
    <t>Wydatki inwestycyjne na lata:</t>
  </si>
  <si>
    <t>OGÓŁEM</t>
  </si>
  <si>
    <t>Świetlice szkolne</t>
  </si>
  <si>
    <t>7:5 %</t>
  </si>
  <si>
    <t>Wpływy z opłat  za wydawanie zezwoleń na sprzedaż alkoholu</t>
  </si>
  <si>
    <t>14.</t>
  </si>
  <si>
    <t>15.</t>
  </si>
  <si>
    <t>16.</t>
  </si>
  <si>
    <r>
      <t>§</t>
    </r>
    <r>
      <rPr>
        <sz val="10"/>
        <rFont val="Arial CE"/>
        <family val="0"/>
      </rPr>
      <t xml:space="preserve"> 952</t>
    </r>
  </si>
  <si>
    <t>O750</t>
  </si>
  <si>
    <t>jst lub innych jednostek zaliczanych do sektora finansów publicznych</t>
  </si>
  <si>
    <t>oraz innych umów o podobnym charakterze</t>
  </si>
  <si>
    <t>i innych jednostek organizacyjnych</t>
  </si>
  <si>
    <t>Rekultywacja składowiska odpadów komunalnych w Braszowicach</t>
  </si>
  <si>
    <t>Budowa remizy strażackiej w Tarnowie</t>
  </si>
  <si>
    <t xml:space="preserve">Grzywny i inne kary pieniężne od osób prawnych i innych </t>
  </si>
  <si>
    <t>jednostek organizacyjnych</t>
  </si>
  <si>
    <t>Przewidywane</t>
  </si>
  <si>
    <t>wykonanie</t>
  </si>
  <si>
    <r>
      <t xml:space="preserve">Hala sportowa, </t>
    </r>
    <r>
      <rPr>
        <b/>
        <sz val="10"/>
        <rFont val="Arial CE"/>
        <family val="0"/>
      </rPr>
      <t>4 raty po 43 860 zł ( 175 440 zł)</t>
    </r>
  </si>
  <si>
    <r>
      <t xml:space="preserve">na kwotę 1 012 372,35 zł (umowa nr 06/1586 z dnia 10.11.2006 r., </t>
    </r>
    <r>
      <rPr>
        <b/>
        <sz val="10"/>
        <rFont val="Arial CE"/>
        <family val="0"/>
      </rPr>
      <t>4 raty po 26 641,37 zł   ( 106 565,48 zł)</t>
    </r>
  </si>
  <si>
    <r>
      <t xml:space="preserve">zadania pn. Transport i utylizacja odpadów pogalwanicznych, </t>
    </r>
    <r>
      <rPr>
        <b/>
        <sz val="10"/>
        <rFont val="Arial CE"/>
        <family val="0"/>
      </rPr>
      <t xml:space="preserve">4 raty po 19 260 zł. ( 77 040 zł) </t>
    </r>
  </si>
  <si>
    <r>
      <t xml:space="preserve">na kwotę 506 437,29 zł, </t>
    </r>
    <r>
      <rPr>
        <b/>
        <sz val="10"/>
        <rFont val="Arial CE"/>
        <family val="0"/>
      </rPr>
      <t>4 raty po 13 327,29 zł. ( 53 309,16 zł)</t>
    </r>
  </si>
  <si>
    <t>2008-2011</t>
  </si>
  <si>
    <t>2009-2010</t>
  </si>
  <si>
    <t>2008-2012</t>
  </si>
  <si>
    <t>Budowa kanalizacji burzowej ul. Daleka</t>
  </si>
  <si>
    <t>Plan zagospodarowania przestrzennego dla obszarów wiejskich</t>
  </si>
  <si>
    <t>Remont Ratusza Miejskiego- etap I</t>
  </si>
  <si>
    <t>Modernizacja-przebudowa ul. Ziębickiej, Poprzecznej, B. Chrobrego,Krzywej, Słowackiego i Św. Wojciecha w celu dostosowania do obsługi ruchu turystycznego</t>
  </si>
  <si>
    <t>Przebudowa dróg na osiedlu domków jednorodzinnych, Osiedle Leśne: ul. Modrzewiowa, Jodłowa, Świerkowa</t>
  </si>
  <si>
    <t xml:space="preserve">Poprawa stanu teczhnicznego dróg </t>
  </si>
  <si>
    <t>Zmiana Studium oraz opracowanie planu zagospodarowania przestrzennego obszaru wsi Bobolice, Zwrócona, Kluczowa, Bodziszów, Sulisławice, Szklary</t>
  </si>
  <si>
    <t>Przebudowa dróg na osiedlu domków jednorodzinnych - Osiedle Leśne - ul.: Modrzewiowa, Jodłowa, Świerkowa</t>
  </si>
  <si>
    <t>Modernizacja - przebudowa ul. Ziębickiej, Poprzecznej, B. Chrobrego, Krzywej, Słowackiego i Św. Wojciecha w celu dostosowania do obsługi ruchu turystycznego</t>
  </si>
  <si>
    <t>Dochody z najmu i dzierżawy składników majątkowych</t>
  </si>
  <si>
    <t>Spłata kredytu inwestycyjnego zaciągniętego w 2008 roku w Banku Spółdzielczym w Ząbkowicach Śl.</t>
  </si>
  <si>
    <t>kredyty</t>
  </si>
  <si>
    <t>Różne rozliczenia finansowe</t>
  </si>
  <si>
    <t>Budowa kanalizacji sanitarnej wraz z przyłączami oraz kolektorem przesyłowym w miejscowości Tarnów na terenie Gminy Ząbkowice Śląskie</t>
  </si>
  <si>
    <t>Wydatki budżetu miasta i gminy na  2010 r.</t>
  </si>
  <si>
    <t>Dochody budżetu miasta i gminy na 2010 r.</t>
  </si>
  <si>
    <t xml:space="preserve"> Przewidywane wykonanie  na 31.12.2009</t>
  </si>
  <si>
    <t>O840</t>
  </si>
  <si>
    <t>Wpływy ze sprzedaży wyrobów</t>
  </si>
  <si>
    <t>Usuwanie skutków klęsk żywiołowych</t>
  </si>
  <si>
    <t>Przychody i rozchody budżetu w 2010 r.</t>
  </si>
  <si>
    <r>
      <t>CBKGD-05-000044 z dnia 8.11.2005) na sfinansowanie zadań inwestycyjnych, 2</t>
    </r>
    <r>
      <rPr>
        <b/>
        <sz val="10"/>
        <rFont val="Arial CE"/>
        <family val="0"/>
      </rPr>
      <t xml:space="preserve"> raty po 43 032 zł</t>
    </r>
  </si>
  <si>
    <t>1 rata 43 038,54 zł ( 129 102,54)</t>
  </si>
  <si>
    <r>
      <t xml:space="preserve">Bank DnB NORD O/Wałbrzych, </t>
    </r>
    <r>
      <rPr>
        <b/>
        <sz val="10"/>
        <rFont val="Arial CE"/>
        <family val="0"/>
      </rPr>
      <t>12 rat po 2 726,49 zł  ( 32 717,88 zł)</t>
    </r>
  </si>
  <si>
    <t>Spłata kredytu inwestycyjnego zaciągniętego w banku DnB NORD O/Wałbrzych w wysokości 2 500 000 zł</t>
  </si>
  <si>
    <r>
      <t>na kwotę 2 705 000 zł</t>
    </r>
    <r>
      <rPr>
        <b/>
        <sz val="10"/>
        <rFont val="Arial CE"/>
        <family val="0"/>
      </rPr>
      <t>, 4 raty po 71 184 zł (284 736 zł)</t>
    </r>
  </si>
  <si>
    <t>Dochody i wydatki związane z realizacją zadań z zakresu administracji rządowej wykonywanych na podstawie porozumień z organami administracji rządowej w 2010 r.</t>
  </si>
  <si>
    <t>Plan dochodów i wydatków dochodów własnych jednostek budżetowych na 2010 rok</t>
  </si>
  <si>
    <t>Dochody i wydatki związane z realizacją zadań z zakresu administracji rządowej i innych zadań zleconych odrębnymi ustawami w 2010 r.</t>
  </si>
  <si>
    <t>Nazwa sołectwa</t>
  </si>
  <si>
    <t>Środki funduszu</t>
  </si>
  <si>
    <t>przypadające na</t>
  </si>
  <si>
    <t>dane sołectwo</t>
  </si>
  <si>
    <t>(art.. 2 ust. 1 Ustawy</t>
  </si>
  <si>
    <t xml:space="preserve">o funduszu </t>
  </si>
  <si>
    <t>sołeckim</t>
  </si>
  <si>
    <t>Przedsięwzięcia przewidziane</t>
  </si>
  <si>
    <t>do realizacji według wniosku</t>
  </si>
  <si>
    <t>sołectwa</t>
  </si>
  <si>
    <t>w ramach</t>
  </si>
  <si>
    <t>funduszu</t>
  </si>
  <si>
    <t>Sołectwo</t>
  </si>
  <si>
    <t>Bobolice</t>
  </si>
  <si>
    <t>Koziniec</t>
  </si>
  <si>
    <t>Kluczowa</t>
  </si>
  <si>
    <t>Jaworek</t>
  </si>
  <si>
    <t>Grochowiska</t>
  </si>
  <si>
    <t>Brodziszów</t>
  </si>
  <si>
    <t>Braszowice</t>
  </si>
  <si>
    <t>Pawłowice</t>
  </si>
  <si>
    <t>Olbrachcice Wielkie</t>
  </si>
  <si>
    <t>Sieroszów</t>
  </si>
  <si>
    <t>Stolec</t>
  </si>
  <si>
    <t>Strąkowa</t>
  </si>
  <si>
    <t>Sulisławice</t>
  </si>
  <si>
    <t>Rakowice</t>
  </si>
  <si>
    <t>Tarnów</t>
  </si>
  <si>
    <t>Zwrócona</t>
  </si>
  <si>
    <t xml:space="preserve">17. </t>
  </si>
  <si>
    <t>Suma środków</t>
  </si>
  <si>
    <t>przypadająca na</t>
  </si>
  <si>
    <t>wszystkie sołectwa</t>
  </si>
  <si>
    <t>w gminie</t>
  </si>
  <si>
    <t>1.Pogłębienie dna i oczyszczenie skarpy</t>
  </si>
  <si>
    <t>cieku "Braszówka"</t>
  </si>
  <si>
    <t>1. Zakup sprzętu nagłaśniającego</t>
  </si>
  <si>
    <t>2. Zakup sprzętu AGD</t>
  </si>
  <si>
    <t>3. Zakup naczyń kuchennych i wyposażenia</t>
  </si>
  <si>
    <t>1. Remont toalet przy świetlicy wiejskiej</t>
  </si>
  <si>
    <t>1.Wyposażenie kuchni świetlicy wiejskiej</t>
  </si>
  <si>
    <t>1. Zakup odśnieżarki spalinowej</t>
  </si>
  <si>
    <t>2. Zakup kosy spalinowej</t>
  </si>
  <si>
    <t>3. Zakup krzeseł do świetlicy wiejskiej</t>
  </si>
  <si>
    <t>4. Zakup namiotu o wym. 5 mx 10 m</t>
  </si>
  <si>
    <t>5. Zakup wyposażenia kuchni (zestaw dużych</t>
  </si>
  <si>
    <t>garnków, miski, patelnie, maszynki do mięsa)</t>
  </si>
  <si>
    <t>6. Zakup ławki</t>
  </si>
  <si>
    <t>1. Zakup i montaż klimatyzatorów</t>
  </si>
  <si>
    <t>2. Zakup krzeseł</t>
  </si>
  <si>
    <t>ul. Kamieniecka</t>
  </si>
  <si>
    <t>1. Uzupełnienie ogrodzenia i bram</t>
  </si>
  <si>
    <t>2. Zakup materiałów do utwardzenia boiska</t>
  </si>
  <si>
    <t>3. Zakup piłek, siatki, słupków</t>
  </si>
  <si>
    <t>4. Wykonanie czterech szt. ławek</t>
  </si>
  <si>
    <t>5.Zlecenie wykonania prac</t>
  </si>
  <si>
    <t>wraz z transportem</t>
  </si>
  <si>
    <t>1. Montaż urządzeń klimatyzacyjnych</t>
  </si>
  <si>
    <t xml:space="preserve">2. Modernizacja placu zabaw </t>
  </si>
  <si>
    <t>3. Zakup sprzętu sportowego</t>
  </si>
  <si>
    <t xml:space="preserve">4. Organizacja uroczystości </t>
  </si>
  <si>
    <t>i imprez masowych dla mieszkańców sołectwa</t>
  </si>
  <si>
    <t>5. Zakup drzwi do świetlicy i kuchni</t>
  </si>
  <si>
    <t>1. Wymiana drzwi wejściowych do świetlicy</t>
  </si>
  <si>
    <t>2. Remont schodów i chodnika prowadzących</t>
  </si>
  <si>
    <t>do świetlicy i przedszkola</t>
  </si>
  <si>
    <t>3. Zakup farb do malowania przedszkola</t>
  </si>
  <si>
    <t>1. Zakup kosiarki rotacyjnej</t>
  </si>
  <si>
    <t>2. Wykonanie płyty betonowej na boisku</t>
  </si>
  <si>
    <t>3. Zakupy do świetlicy wiejskiej</t>
  </si>
  <si>
    <t>1. Zakup kosiarki do trawy</t>
  </si>
  <si>
    <t xml:space="preserve">2. Zakup sprzetu do wyposażenia kuchni </t>
  </si>
  <si>
    <t>świetlicy wiejskiej</t>
  </si>
  <si>
    <t>3. Remont pomieszczeń świetlicy</t>
  </si>
  <si>
    <t>4. Zakup stołów i krzeseł do świetlicy</t>
  </si>
  <si>
    <t>1. Zakup kosiarki spalinowej do trawy</t>
  </si>
  <si>
    <t>2. Zakup materiałów na ławki i piskownicę</t>
  </si>
  <si>
    <t>3. Modernizacja ogrodzenia</t>
  </si>
  <si>
    <t>Plan wydatków realizowanych w ramach funduszu sołeckiego</t>
  </si>
  <si>
    <t>w układzie działów i rozdziałów klasyfikacji budżetowej</t>
  </si>
  <si>
    <t>Suma</t>
  </si>
  <si>
    <t>wydatków</t>
  </si>
  <si>
    <t>1. Zakup zestawu do koszykówki</t>
  </si>
  <si>
    <t>2. Zakup zestawu do siatkówki</t>
  </si>
  <si>
    <t>3. Zakup bramek do gier zespołowych</t>
  </si>
  <si>
    <t>4. Zakup materiałów budowlanych</t>
  </si>
  <si>
    <t>1. Zakup farb do malowania ogrodzenia</t>
  </si>
  <si>
    <t>2. Prace malarskie - usługa</t>
  </si>
  <si>
    <t>3. Zakup elementów ogrodzeniowych</t>
  </si>
  <si>
    <t xml:space="preserve"> </t>
  </si>
  <si>
    <t>Szklary Huta - zakup kosiarki i piły spalinowej,</t>
  </si>
  <si>
    <t>drabiny aluminiowej,</t>
  </si>
  <si>
    <t>Szklary Huta - zakup tłucznia do remontu</t>
  </si>
  <si>
    <t>drogi</t>
  </si>
  <si>
    <t>Sulisławice - Zakup sprzętu do gimnastyki</t>
  </si>
  <si>
    <t>Sulisławice - zakup kosiarki spalinowej,</t>
  </si>
  <si>
    <t>farb, rolet, paliwa</t>
  </si>
  <si>
    <t>Wydatki jednostek budżetowych</t>
  </si>
  <si>
    <t>Wynagrodzenia i pochodne</t>
  </si>
  <si>
    <t>Dotacje na zadania bieżące</t>
  </si>
  <si>
    <t>Świadczenia na rzecz osób fizycznych</t>
  </si>
  <si>
    <t>Obsługa długu</t>
  </si>
  <si>
    <t>Wypłaty z tytułu poręczeń i gwarancji</t>
  </si>
  <si>
    <t>1. Remont świetlicy- wymiana podłogi i</t>
  </si>
  <si>
    <t>2. Zakup krzeseł i stołów</t>
  </si>
  <si>
    <t>3. Zakup nagrzewnicy ciepła</t>
  </si>
  <si>
    <t>Wydatki ogółem</t>
  </si>
  <si>
    <t xml:space="preserve">URZĘDY NACZELNYCH ORGANÓW WŁADZY </t>
  </si>
  <si>
    <t>PAŃSTWOWEJ, KONTROLI I OCHRONY PRAWA</t>
  </si>
  <si>
    <t>ORAZ SĄDOWNICTWA</t>
  </si>
  <si>
    <t xml:space="preserve">DOCHODY OD OSÓB PRAWNYCH, OD OSÓB </t>
  </si>
  <si>
    <t>PRAWNYCH, OD OSÓB FIZYCZNYCH I OD INNYCH</t>
  </si>
  <si>
    <t xml:space="preserve">JEDNOSTEK NIEPOSIADAJĄCYCH OSOBOWOŚCI </t>
  </si>
  <si>
    <t xml:space="preserve">PRAWNEJ ORAZ WYDATKI ZWIĄZANE Z ICH </t>
  </si>
  <si>
    <t>POBOREM</t>
  </si>
  <si>
    <t>Urzędy naczelnych organów władzy  państwowej, kontroli</t>
  </si>
  <si>
    <t>i ochrony prawa</t>
  </si>
  <si>
    <t>Wpływy z podatku rolnego, podatku leśnego, podatku</t>
  </si>
  <si>
    <t>od czynności cywilnoprawnych, podatków i opłat lokalnych</t>
  </si>
  <si>
    <t>od osób prawnych i innych jednostek organizacyjnych</t>
  </si>
  <si>
    <t>Wpływy z podatku rolnego, podatku leśnego, podatku od spadków</t>
  </si>
  <si>
    <t>i darowizn, podatku od czynności cywilnoprawnych oraz podatków</t>
  </si>
  <si>
    <t>i opłat lokalnych od osób fizycznych</t>
  </si>
  <si>
    <t>Część oświatowa subwencji ogólnej dla jednostek samorządu</t>
  </si>
  <si>
    <t>terytorialnego</t>
  </si>
  <si>
    <t>Część równoważąca subwencji ogólnej dla gmin</t>
  </si>
  <si>
    <t>Świadczenia rodzinne, świadczenie z funduszu alimentacyjnego</t>
  </si>
  <si>
    <t>oraz składki na ubezpieczenia emerytalne i rentowe z ubezpieczenia</t>
  </si>
  <si>
    <t>społecznego</t>
  </si>
  <si>
    <t>niektóre świadczenia z pomocy społecznej, niektóre świadczenia rodzinne</t>
  </si>
  <si>
    <t>oraz za osoby uczestniczące w zajęciach w centrum integracji</t>
  </si>
  <si>
    <t>społecznej</t>
  </si>
  <si>
    <t>Zasiłki stałe</t>
  </si>
  <si>
    <t>Wpływy i wydatki związane z gormadzeniem środków z opłat</t>
  </si>
  <si>
    <t>produktowych</t>
  </si>
  <si>
    <t>1. Dofinansowanie świetlicy wiejskiej ( zakup</t>
  </si>
  <si>
    <t>wyposażenia AGD, remonty, naprawy)</t>
  </si>
  <si>
    <t>2. Utrzymanie terenów zielonych ( zakup ławek ,</t>
  </si>
  <si>
    <t>i stołów, naprawa ogrodzenia)</t>
  </si>
  <si>
    <t>obicie ścian zewnetrznych panelami</t>
  </si>
  <si>
    <t>Wydatki na programy finansowane z udziałem środków UE</t>
  </si>
  <si>
    <t>Zwalczanie narkomanii</t>
  </si>
  <si>
    <t>Świadczenia rodzinne, świadczenie z funduszu alimentacyjnego oraz składki na ubezpieczenia emerytalne i rentowe z ubezpieczenia społecznego</t>
  </si>
  <si>
    <t>Składki na ubezpiecznia zdrowotne opłacane za osoby pobierające niektóre świadczenia z pomocy społecznej, niektóre świadczenia rodzinne oraz za osoby uczestniczące w zajęciach w centrum integracji społecznej</t>
  </si>
  <si>
    <t>Środki na dofinansowanie własnych inwestycji gmin (związków</t>
  </si>
  <si>
    <t>gmin), powiatów (związków powiatów), samorządów</t>
  </si>
  <si>
    <t>województw , pozyskane z innych żródeł</t>
  </si>
  <si>
    <t>Pozostałe wydatki bieżące</t>
  </si>
  <si>
    <t xml:space="preserve">Wpływy z tytułu pomocy finansowej udzielanej między </t>
  </si>
  <si>
    <t>jednostkami samorządu terytorialnego na dofinansowanie</t>
  </si>
  <si>
    <t>własnych zadań inwestycyjnych i zakupów inwestycyjnych</t>
  </si>
  <si>
    <t>Wybory do parlamentu europejskiego</t>
  </si>
  <si>
    <t>Inwestycje i zakupy inwestycyjne</t>
  </si>
  <si>
    <t>Zakup i objęcie akcji</t>
  </si>
  <si>
    <t>Dotacje celowe na inwestycje</t>
  </si>
  <si>
    <t>Wniesienie udziałów do spółki</t>
  </si>
  <si>
    <t>Urzędy naczelnych organów władzy państwowej, kontroli i ochrony prawa</t>
  </si>
  <si>
    <t>URZĘDY NACZELNYCH ORGANÓW WŁADZY PAŃSTWOWEJ, KONTROLI I OCHRONY PRAWA ORAZ SĄDOWNICTWA</t>
  </si>
  <si>
    <t>Dochody od osób prawnych, od osób fizycznych i od innych jednostek nieposiadających osobowości prawnejoraz wydatki związane z ich poborem</t>
  </si>
  <si>
    <t>Oddziały przedszkolne w szkołach podstawowych</t>
  </si>
  <si>
    <t>Ochrona zabytków i opieka nad zabytkami</t>
  </si>
  <si>
    <t>NA 2010 r.</t>
  </si>
  <si>
    <t>2009 rok</t>
  </si>
  <si>
    <t>2010 r.</t>
  </si>
  <si>
    <t>Urzędy naczelnych organów</t>
  </si>
  <si>
    <t>władzy państwowej, kontroli</t>
  </si>
  <si>
    <t>i ochrony prawa oraz sądownictwa</t>
  </si>
  <si>
    <t>innych jednostek nieposadających</t>
  </si>
  <si>
    <t>osobowości prawnej oraz wydatki</t>
  </si>
  <si>
    <t>związane z ich poborem</t>
  </si>
  <si>
    <t>dochody z najmu i dzierżawy,usługi</t>
  </si>
  <si>
    <t>Zestawienie dotacji podmiotowych na 2010 rok</t>
  </si>
  <si>
    <t>Dotacje celowe na zadania własne zlecone podmiotom niezaliczanym do sektora finansów publicznych i niedziałających w celu osiągnięcia zysku na 2010 rok</t>
  </si>
  <si>
    <t>Zadania inwestycyjne w 2010 r.</t>
  </si>
  <si>
    <t>Limity wydatków na wieloletnie programy inwestycyjne w latach 2010-2012</t>
  </si>
  <si>
    <t>Wydatki w ramach funduszu sołeckiego na 2010 rok</t>
  </si>
  <si>
    <t>Zestawienie dotacji celowych przekazanych na podstawie porozumień na 2010 r.</t>
  </si>
  <si>
    <t xml:space="preserve">Dotacja na realizację zadania pn. „Budowa obejścia ul. Kamienieckiej
   w miejscowości Ząbkowice Śląskie w ciągu drogi wojewódzkiej nr 382” 
</t>
  </si>
  <si>
    <t>Zakupy inwestycyjne</t>
  </si>
  <si>
    <r>
      <t>Zakup kosiarki rotacyjnej (</t>
    </r>
    <r>
      <rPr>
        <b/>
        <sz val="12"/>
        <color indexed="30"/>
        <rFont val="Times New Roman"/>
        <family val="1"/>
      </rPr>
      <t>wydatek w ramach funduszu sołeckiego</t>
    </r>
    <r>
      <rPr>
        <sz val="12"/>
        <color indexed="8"/>
        <rFont val="Times New Roman"/>
        <family val="1"/>
      </rPr>
      <t>)</t>
    </r>
  </si>
  <si>
    <t>Przebudowa oraz remont wraz z termomodernizacją Ząbkowickiego Ośrodka Kultury</t>
  </si>
  <si>
    <t xml:space="preserve">rok budżetowy 2010 </t>
  </si>
  <si>
    <t>Rezerwa celowa na zadania inwestycyjne współfinansowane ze środków europejskich na 2010 rok</t>
  </si>
  <si>
    <t>Rozwój współpracy jednostek straży pożarnej na polsko-czeskim obszarze przygranicznym</t>
  </si>
  <si>
    <t>Wydatki związane z realizacją "Programów Odnowy Wsi", jako zabezpieczenie realizacji projektów przy wnioskowaniu o dofinansowanie ze środków UE ( w tym budowa placów zabaw oraz remont, przebudowa, modernizacja świetlic wiejskich)</t>
  </si>
  <si>
    <t>Budowa ponadlokalnej, internetowej sieci szerokopasmowej Evita-inter@ktywne gminy</t>
  </si>
  <si>
    <t>Rewitalizacja Parku Miejskiego im. Sybiraków w Ząbkowicach Sląskich</t>
  </si>
  <si>
    <t>2009-2012</t>
  </si>
  <si>
    <t>Dochody bieżące</t>
  </si>
  <si>
    <t>Dochody majątkowe</t>
  </si>
  <si>
    <t>Środki na programy finansowane z UE</t>
  </si>
  <si>
    <t>pozostałe wydatki</t>
  </si>
  <si>
    <t>pożyczki, kredyty</t>
  </si>
  <si>
    <t>Przebudowa i adaptacja budynku świetlicy w Kozińcu</t>
  </si>
  <si>
    <r>
      <t xml:space="preserve">Remont drogi gminnej nr 118348D, ulicy Kolejowej w Ząbkowicach Sląskich łączącej lokalną strefę aktywności gospodarczej z drogą wojewódzką nr 382 i drogą krajową nr 8      </t>
    </r>
    <r>
      <rPr>
        <b/>
        <sz val="12"/>
        <color indexed="30"/>
        <rFont val="Times New Roman"/>
        <family val="1"/>
      </rPr>
      <t>( zadanie jednoroczne)</t>
    </r>
  </si>
  <si>
    <t>2010-2011</t>
  </si>
  <si>
    <t>Rewitalizacja przestrzeni publicznej</t>
  </si>
  <si>
    <r>
      <t xml:space="preserve">Przebudowa i adaptacja budynku świetlicy wiejskiej w Kozińcu  </t>
    </r>
    <r>
      <rPr>
        <b/>
        <sz val="12"/>
        <color indexed="30"/>
        <rFont val="Times New Roman"/>
        <family val="1"/>
      </rPr>
      <t>(zadanie jednoroczne)</t>
    </r>
  </si>
  <si>
    <t>Rewitalizacja Parku Miejskiego im. Sybiraków w Ząbkowicach Śląskich</t>
  </si>
  <si>
    <t>Kwota</t>
  </si>
  <si>
    <t>Wpływy i wydatki związane z gromadzeniem środków</t>
  </si>
  <si>
    <t>z opłat i kar za korzystanie ze środowiska</t>
  </si>
  <si>
    <t>Wpływy i wydatki związane</t>
  </si>
  <si>
    <t>z gromadzeniem środków</t>
  </si>
  <si>
    <t>z opłat i kar za korzystanie ze</t>
  </si>
  <si>
    <t>środowiska</t>
  </si>
  <si>
    <t>Spłata kredytu długoterminowego zaciągniętego w Banku Gospodarstwa Krajowego we Wrocławiu</t>
  </si>
  <si>
    <r>
      <rPr>
        <sz val="10"/>
        <rFont val="Arial CE"/>
        <family val="0"/>
      </rPr>
      <t>na kwotę 6 046 806,62 zł</t>
    </r>
    <r>
      <rPr>
        <b/>
        <sz val="10"/>
        <rFont val="Arial CE"/>
        <family val="0"/>
      </rPr>
      <t>, 4 raty po 159 126,49 zł ( 636 505,96 zł)</t>
    </r>
  </si>
  <si>
    <t>Na kwotę  1 495 417  zł składają się zobowiązania Gminy przypadające do spłaty w 2010 roku, w tym:</t>
  </si>
  <si>
    <t>Kwota 2010 r.</t>
  </si>
  <si>
    <t>Przebudowa chodników i nawierzchni ulic: Armii Krajowej, Kłodzkiej i Dolnośląskiej w Ząbkowicach Śląskich, łączących lokalną strefę aktywności gospodarczej z drogą krajową nr 8</t>
  </si>
  <si>
    <t>Zakup zestawu do transportu żywności</t>
  </si>
  <si>
    <t>Budowa lokalnej oczyszczalni ścieków dla wsi Siodłowice</t>
  </si>
  <si>
    <t>Budowa obiektu sportowego przy SP nr 2 na Osiedlu Pallotyńskim - etap I</t>
  </si>
  <si>
    <t>17.</t>
  </si>
  <si>
    <t>VI</t>
  </si>
  <si>
    <t>Budowa obiektu sportowego przy SP nr 2 na Osiedlu Pallotyńskim</t>
  </si>
  <si>
    <t>Sport i rekreacja</t>
  </si>
  <si>
    <t>18.</t>
  </si>
  <si>
    <t>do uchwały  I  /2  /2010 Rady Miejskiej</t>
  </si>
  <si>
    <t>Ząbkowic Śląskich z dnia 20 stycznia 2010 roku</t>
  </si>
  <si>
    <r>
      <t xml:space="preserve">Adaptacja budynku wielofunkcyjnego na potrzeby przedszkola w Bobolicach - etap </t>
    </r>
    <r>
      <rPr>
        <i/>
        <sz val="12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</si>
</sst>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#,##0.0"/>
    <numFmt numFmtId="170" formatCode="0.000%"/>
    <numFmt numFmtId="171" formatCode="#,##0.000"/>
    <numFmt numFmtId="172" formatCode="#,##0.0000"/>
    <numFmt numFmtId="173" formatCode="0.0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_z_ł_-;\-* #,##0.000\ _z_ł_-;_-* &quot;-&quot;??\ _z_ł_-;_-@_-"/>
    <numFmt numFmtId="177" formatCode="#,##0.00000"/>
  </numFmts>
  <fonts count="8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i/>
      <sz val="12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 CE"/>
      <family val="1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sz val="14"/>
      <name val="Arial CE"/>
      <family val="0"/>
    </font>
    <font>
      <b/>
      <sz val="10"/>
      <color indexed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Arial CE"/>
      <family val="0"/>
    </font>
    <font>
      <b/>
      <i/>
      <sz val="10"/>
      <name val="Arial CE"/>
      <family val="0"/>
    </font>
    <font>
      <b/>
      <sz val="12"/>
      <color indexed="3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 CE"/>
      <family val="0"/>
    </font>
    <font>
      <b/>
      <sz val="11"/>
      <color theme="1"/>
      <name val="Arial CE"/>
      <family val="0"/>
    </font>
    <font>
      <b/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1" fillId="29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0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/>
    </xf>
    <xf numFmtId="0" fontId="17" fillId="0" borderId="0" xfId="0" applyFont="1" applyAlignment="1">
      <alignment vertical="center"/>
    </xf>
    <xf numFmtId="0" fontId="16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3" fontId="3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indent="1"/>
    </xf>
    <xf numFmtId="0" fontId="17" fillId="0" borderId="12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0" borderId="12" xfId="0" applyNumberFormat="1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8" fillId="0" borderId="0" xfId="0" applyFont="1" applyAlignment="1">
      <alignment/>
    </xf>
    <xf numFmtId="0" fontId="16" fillId="33" borderId="16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11" xfId="0" applyFont="1" applyBorder="1" applyAlignment="1">
      <alignment vertical="center" wrapText="1"/>
    </xf>
    <xf numFmtId="0" fontId="17" fillId="0" borderId="12" xfId="0" applyFont="1" applyBorder="1" applyAlignment="1">
      <alignment horizontal="left" vertical="center" indent="2"/>
    </xf>
    <xf numFmtId="0" fontId="17" fillId="0" borderId="13" xfId="0" applyFont="1" applyBorder="1" applyAlignment="1">
      <alignment vertical="center"/>
    </xf>
    <xf numFmtId="0" fontId="17" fillId="0" borderId="13" xfId="0" applyFont="1" applyBorder="1" applyAlignment="1">
      <alignment horizontal="left" vertical="center" indent="2"/>
    </xf>
    <xf numFmtId="3" fontId="17" fillId="0" borderId="13" xfId="0" applyNumberFormat="1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 indent="2"/>
    </xf>
    <xf numFmtId="3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0" fontId="17" fillId="0" borderId="17" xfId="0" applyFont="1" applyBorder="1" applyAlignment="1">
      <alignment horizontal="left" vertical="center" indent="2"/>
    </xf>
    <xf numFmtId="3" fontId="17" fillId="0" borderId="17" xfId="0" applyNumberFormat="1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0" fontId="17" fillId="0" borderId="18" xfId="0" applyFont="1" applyBorder="1" applyAlignment="1">
      <alignment horizontal="left" vertical="center" indent="2"/>
    </xf>
    <xf numFmtId="0" fontId="17" fillId="0" borderId="18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33" borderId="1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1" fillId="33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3" fontId="23" fillId="0" borderId="11" xfId="0" applyNumberFormat="1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3" fontId="23" fillId="0" borderId="12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17" fillId="0" borderId="12" xfId="0" applyFont="1" applyBorder="1" applyAlignment="1">
      <alignment/>
    </xf>
    <xf numFmtId="3" fontId="17" fillId="0" borderId="12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4" xfId="0" applyFont="1" applyBorder="1" applyAlignment="1">
      <alignment horizontal="center"/>
    </xf>
    <xf numFmtId="3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3" fontId="17" fillId="0" borderId="1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17" fillId="0" borderId="19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7" fillId="0" borderId="20" xfId="0" applyFont="1" applyBorder="1" applyAlignment="1">
      <alignment/>
    </xf>
    <xf numFmtId="0" fontId="3" fillId="0" borderId="21" xfId="0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0" fontId="30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31" fillId="0" borderId="0" xfId="0" applyFont="1" applyAlignment="1">
      <alignment vertical="center"/>
    </xf>
    <xf numFmtId="0" fontId="17" fillId="0" borderId="0" xfId="0" applyFont="1" applyBorder="1" applyAlignment="1">
      <alignment/>
    </xf>
    <xf numFmtId="0" fontId="16" fillId="0" borderId="23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6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8" xfId="0" applyFont="1" applyBorder="1" applyAlignment="1">
      <alignment horizontal="left"/>
    </xf>
    <xf numFmtId="0" fontId="16" fillId="0" borderId="28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9" xfId="0" applyFont="1" applyBorder="1" applyAlignment="1">
      <alignment horizontal="left"/>
    </xf>
    <xf numFmtId="14" fontId="16" fillId="0" borderId="28" xfId="0" applyNumberFormat="1" applyFont="1" applyBorder="1" applyAlignment="1">
      <alignment horizontal="center"/>
    </xf>
    <xf numFmtId="20" fontId="16" fillId="0" borderId="27" xfId="0" applyNumberFormat="1" applyFont="1" applyBorder="1" applyAlignment="1">
      <alignment horizontal="center"/>
    </xf>
    <xf numFmtId="0" fontId="16" fillId="0" borderId="30" xfId="0" applyFont="1" applyBorder="1" applyAlignment="1">
      <alignment horizontal="left"/>
    </xf>
    <xf numFmtId="0" fontId="16" fillId="0" borderId="31" xfId="0" applyFont="1" applyBorder="1" applyAlignment="1">
      <alignment horizontal="left"/>
    </xf>
    <xf numFmtId="0" fontId="16" fillId="0" borderId="32" xfId="0" applyFont="1" applyBorder="1" applyAlignment="1">
      <alignment horizontal="left"/>
    </xf>
    <xf numFmtId="0" fontId="16" fillId="0" borderId="32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3" xfId="0" applyFont="1" applyBorder="1" applyAlignment="1">
      <alignment horizontal="left"/>
    </xf>
    <xf numFmtId="0" fontId="17" fillId="0" borderId="34" xfId="0" applyFont="1" applyBorder="1" applyAlignment="1">
      <alignment/>
    </xf>
    <xf numFmtId="3" fontId="17" fillId="0" borderId="18" xfId="0" applyNumberFormat="1" applyFont="1" applyBorder="1" applyAlignment="1">
      <alignment/>
    </xf>
    <xf numFmtId="3" fontId="17" fillId="0" borderId="34" xfId="0" applyNumberFormat="1" applyFont="1" applyBorder="1" applyAlignment="1">
      <alignment/>
    </xf>
    <xf numFmtId="0" fontId="17" fillId="0" borderId="35" xfId="0" applyFont="1" applyBorder="1" applyAlignment="1">
      <alignment/>
    </xf>
    <xf numFmtId="0" fontId="17" fillId="0" borderId="36" xfId="0" applyFont="1" applyBorder="1" applyAlignment="1">
      <alignment/>
    </xf>
    <xf numFmtId="3" fontId="17" fillId="0" borderId="10" xfId="0" applyNumberFormat="1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22" xfId="0" applyFont="1" applyBorder="1" applyAlignment="1">
      <alignment/>
    </xf>
    <xf numFmtId="3" fontId="17" fillId="0" borderId="15" xfId="0" applyNumberFormat="1" applyFont="1" applyBorder="1" applyAlignment="1">
      <alignment/>
    </xf>
    <xf numFmtId="0" fontId="17" fillId="0" borderId="37" xfId="0" applyFont="1" applyBorder="1" applyAlignment="1">
      <alignment/>
    </xf>
    <xf numFmtId="0" fontId="17" fillId="0" borderId="38" xfId="0" applyFont="1" applyBorder="1" applyAlignment="1">
      <alignment/>
    </xf>
    <xf numFmtId="0" fontId="17" fillId="0" borderId="39" xfId="0" applyFont="1" applyBorder="1" applyAlignment="1">
      <alignment/>
    </xf>
    <xf numFmtId="3" fontId="17" fillId="0" borderId="39" xfId="0" applyNumberFormat="1" applyFont="1" applyBorder="1" applyAlignment="1">
      <alignment/>
    </xf>
    <xf numFmtId="3" fontId="17" fillId="0" borderId="35" xfId="0" applyNumberFormat="1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40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32" xfId="0" applyFont="1" applyBorder="1" applyAlignment="1">
      <alignment/>
    </xf>
    <xf numFmtId="0" fontId="17" fillId="0" borderId="33" xfId="0" applyFont="1" applyBorder="1" applyAlignment="1">
      <alignment/>
    </xf>
    <xf numFmtId="0" fontId="16" fillId="0" borderId="31" xfId="0" applyFont="1" applyBorder="1" applyAlignment="1">
      <alignment/>
    </xf>
    <xf numFmtId="3" fontId="16" fillId="0" borderId="30" xfId="0" applyNumberFormat="1" applyFont="1" applyBorder="1" applyAlignment="1">
      <alignment/>
    </xf>
    <xf numFmtId="168" fontId="16" fillId="0" borderId="30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16" fillId="0" borderId="16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/>
    </xf>
    <xf numFmtId="0" fontId="17" fillId="0" borderId="46" xfId="0" applyFont="1" applyBorder="1" applyAlignment="1">
      <alignment/>
    </xf>
    <xf numFmtId="3" fontId="17" fillId="0" borderId="47" xfId="0" applyNumberFormat="1" applyFont="1" applyBorder="1" applyAlignment="1">
      <alignment/>
    </xf>
    <xf numFmtId="0" fontId="17" fillId="0" borderId="47" xfId="0" applyFont="1" applyBorder="1" applyAlignment="1">
      <alignment/>
    </xf>
    <xf numFmtId="168" fontId="17" fillId="0" borderId="48" xfId="0" applyNumberFormat="1" applyFont="1" applyBorder="1" applyAlignment="1">
      <alignment/>
    </xf>
    <xf numFmtId="0" fontId="17" fillId="0" borderId="49" xfId="0" applyFont="1" applyBorder="1" applyAlignment="1">
      <alignment horizontal="center"/>
    </xf>
    <xf numFmtId="168" fontId="17" fillId="0" borderId="50" xfId="0" applyNumberFormat="1" applyFont="1" applyBorder="1" applyAlignment="1">
      <alignment/>
    </xf>
    <xf numFmtId="0" fontId="17" fillId="0" borderId="49" xfId="0" applyFont="1" applyFill="1" applyBorder="1" applyAlignment="1">
      <alignment horizontal="center"/>
    </xf>
    <xf numFmtId="168" fontId="17" fillId="0" borderId="51" xfId="0" applyNumberFormat="1" applyFont="1" applyBorder="1" applyAlignment="1">
      <alignment/>
    </xf>
    <xf numFmtId="0" fontId="17" fillId="0" borderId="52" xfId="0" applyFont="1" applyFill="1" applyBorder="1" applyAlignment="1">
      <alignment horizontal="center"/>
    </xf>
    <xf numFmtId="168" fontId="17" fillId="0" borderId="53" xfId="0" applyNumberFormat="1" applyFont="1" applyBorder="1" applyAlignment="1">
      <alignment/>
    </xf>
    <xf numFmtId="0" fontId="17" fillId="0" borderId="54" xfId="0" applyFont="1" applyFill="1" applyBorder="1" applyAlignment="1">
      <alignment horizontal="center"/>
    </xf>
    <xf numFmtId="168" fontId="17" fillId="0" borderId="55" xfId="0" applyNumberFormat="1" applyFont="1" applyBorder="1" applyAlignment="1">
      <alignment/>
    </xf>
    <xf numFmtId="168" fontId="17" fillId="0" borderId="29" xfId="0" applyNumberFormat="1" applyFont="1" applyBorder="1" applyAlignment="1">
      <alignment/>
    </xf>
    <xf numFmtId="0" fontId="17" fillId="0" borderId="28" xfId="0" applyFont="1" applyFill="1" applyBorder="1" applyAlignment="1">
      <alignment horizontal="center"/>
    </xf>
    <xf numFmtId="10" fontId="17" fillId="0" borderId="56" xfId="0" applyNumberFormat="1" applyFont="1" applyBorder="1" applyAlignment="1">
      <alignment/>
    </xf>
    <xf numFmtId="0" fontId="17" fillId="0" borderId="57" xfId="0" applyFont="1" applyFill="1" applyBorder="1" applyAlignment="1">
      <alignment horizontal="center"/>
    </xf>
    <xf numFmtId="168" fontId="17" fillId="0" borderId="58" xfId="0" applyNumberFormat="1" applyFont="1" applyBorder="1" applyAlignment="1">
      <alignment/>
    </xf>
    <xf numFmtId="0" fontId="17" fillId="0" borderId="59" xfId="0" applyFont="1" applyFill="1" applyBorder="1" applyAlignment="1">
      <alignment horizontal="center"/>
    </xf>
    <xf numFmtId="0" fontId="17" fillId="0" borderId="60" xfId="0" applyFont="1" applyBorder="1" applyAlignment="1">
      <alignment/>
    </xf>
    <xf numFmtId="0" fontId="17" fillId="0" borderId="61" xfId="0" applyFont="1" applyBorder="1" applyAlignment="1">
      <alignment/>
    </xf>
    <xf numFmtId="3" fontId="17" fillId="0" borderId="62" xfId="0" applyNumberFormat="1" applyFont="1" applyBorder="1" applyAlignment="1">
      <alignment/>
    </xf>
    <xf numFmtId="168" fontId="17" fillId="0" borderId="33" xfId="0" applyNumberFormat="1" applyFont="1" applyBorder="1" applyAlignment="1">
      <alignment/>
    </xf>
    <xf numFmtId="0" fontId="16" fillId="0" borderId="47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62" xfId="0" applyFont="1" applyBorder="1" applyAlignment="1">
      <alignment horizontal="center"/>
    </xf>
    <xf numFmtId="168" fontId="17" fillId="0" borderId="63" xfId="0" applyNumberFormat="1" applyFont="1" applyBorder="1" applyAlignment="1">
      <alignment/>
    </xf>
    <xf numFmtId="0" fontId="17" fillId="0" borderId="10" xfId="0" applyFont="1" applyBorder="1" applyAlignment="1">
      <alignment vertical="center" wrapText="1"/>
    </xf>
    <xf numFmtId="3" fontId="17" fillId="0" borderId="14" xfId="0" applyNumberFormat="1" applyFont="1" applyBorder="1" applyAlignment="1">
      <alignment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4" fontId="17" fillId="0" borderId="0" xfId="0" applyNumberFormat="1" applyFont="1" applyAlignment="1">
      <alignment horizontal="center" vertical="center"/>
    </xf>
    <xf numFmtId="4" fontId="17" fillId="0" borderId="0" xfId="0" applyNumberFormat="1" applyFont="1" applyAlignment="1">
      <alignment vertical="center"/>
    </xf>
    <xf numFmtId="4" fontId="7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7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3" fontId="7" fillId="0" borderId="0" xfId="0" applyNumberFormat="1" applyFont="1" applyAlignment="1">
      <alignment/>
    </xf>
    <xf numFmtId="1" fontId="16" fillId="0" borderId="10" xfId="42" applyNumberFormat="1" applyFont="1" applyBorder="1" applyAlignment="1">
      <alignment horizontal="center" vertical="top" wrapText="1"/>
    </xf>
    <xf numFmtId="1" fontId="17" fillId="0" borderId="18" xfId="42" applyNumberFormat="1" applyFont="1" applyBorder="1" applyAlignment="1">
      <alignment horizontal="center" vertical="top" wrapText="1"/>
    </xf>
    <xf numFmtId="1" fontId="16" fillId="0" borderId="18" xfId="42" applyNumberFormat="1" applyFont="1" applyBorder="1" applyAlignment="1">
      <alignment horizontal="center" vertical="top" wrapText="1"/>
    </xf>
    <xf numFmtId="3" fontId="16" fillId="0" borderId="64" xfId="0" applyNumberFormat="1" applyFont="1" applyBorder="1" applyAlignment="1">
      <alignment vertical="center"/>
    </xf>
    <xf numFmtId="0" fontId="17" fillId="0" borderId="65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8" xfId="0" applyFont="1" applyBorder="1" applyAlignment="1">
      <alignment vertical="center"/>
    </xf>
    <xf numFmtId="3" fontId="16" fillId="0" borderId="67" xfId="0" applyNumberFormat="1" applyFont="1" applyBorder="1" applyAlignment="1">
      <alignment vertical="center"/>
    </xf>
    <xf numFmtId="3" fontId="16" fillId="0" borderId="49" xfId="0" applyNumberFormat="1" applyFont="1" applyBorder="1" applyAlignment="1" quotePrefix="1">
      <alignment horizontal="center" vertical="top" wrapText="1"/>
    </xf>
    <xf numFmtId="3" fontId="16" fillId="0" borderId="49" xfId="0" applyNumberFormat="1" applyFont="1" applyBorder="1" applyAlignment="1">
      <alignment horizontal="center" vertical="top" wrapText="1"/>
    </xf>
    <xf numFmtId="3" fontId="17" fillId="0" borderId="57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3" fontId="19" fillId="0" borderId="10" xfId="0" applyNumberFormat="1" applyFont="1" applyBorder="1" applyAlignment="1">
      <alignment vertical="center"/>
    </xf>
    <xf numFmtId="0" fontId="26" fillId="0" borderId="62" xfId="0" applyFont="1" applyBorder="1" applyAlignment="1">
      <alignment vertical="center" wrapText="1"/>
    </xf>
    <xf numFmtId="3" fontId="26" fillId="0" borderId="68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17" fillId="0" borderId="0" xfId="0" applyNumberFormat="1" applyFont="1" applyBorder="1" applyAlignment="1">
      <alignment/>
    </xf>
    <xf numFmtId="3" fontId="17" fillId="0" borderId="37" xfId="0" applyNumberFormat="1" applyFont="1" applyBorder="1" applyAlignment="1">
      <alignment/>
    </xf>
    <xf numFmtId="3" fontId="17" fillId="0" borderId="38" xfId="0" applyNumberFormat="1" applyFont="1" applyBorder="1" applyAlignment="1">
      <alignment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vertical="center"/>
    </xf>
    <xf numFmtId="3" fontId="33" fillId="0" borderId="10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3" fontId="33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0" fillId="34" borderId="0" xfId="0" applyFill="1" applyAlignment="1">
      <alignment/>
    </xf>
    <xf numFmtId="0" fontId="0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4" fontId="36" fillId="0" borderId="0" xfId="0" applyNumberFormat="1" applyFont="1" applyAlignment="1">
      <alignment/>
    </xf>
    <xf numFmtId="3" fontId="37" fillId="0" borderId="59" xfId="0" applyNumberFormat="1" applyFont="1" applyBorder="1" applyAlignment="1">
      <alignment horizontal="center" vertical="top" wrapText="1"/>
    </xf>
    <xf numFmtId="3" fontId="37" fillId="0" borderId="10" xfId="0" applyNumberFormat="1" applyFont="1" applyBorder="1" applyAlignment="1">
      <alignment vertical="center"/>
    </xf>
    <xf numFmtId="1" fontId="19" fillId="0" borderId="11" xfId="42" applyNumberFormat="1" applyFont="1" applyBorder="1" applyAlignment="1">
      <alignment horizontal="center" vertical="top" wrapText="1"/>
    </xf>
    <xf numFmtId="1" fontId="19" fillId="0" borderId="62" xfId="42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7" fillId="0" borderId="39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69" xfId="0" applyFont="1" applyBorder="1" applyAlignment="1" quotePrefix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69" xfId="0" applyFont="1" applyBorder="1" applyAlignment="1">
      <alignment vertical="center"/>
    </xf>
    <xf numFmtId="3" fontId="19" fillId="0" borderId="69" xfId="0" applyNumberFormat="1" applyFont="1" applyBorder="1" applyAlignment="1">
      <alignment vertical="center"/>
    </xf>
    <xf numFmtId="3" fontId="17" fillId="0" borderId="69" xfId="0" applyNumberFormat="1" applyFont="1" applyBorder="1" applyAlignment="1">
      <alignment vertical="center"/>
    </xf>
    <xf numFmtId="168" fontId="16" fillId="0" borderId="63" xfId="54" applyNumberFormat="1" applyFont="1" applyBorder="1" applyAlignment="1">
      <alignment vertical="center"/>
    </xf>
    <xf numFmtId="0" fontId="17" fillId="34" borderId="70" xfId="0" applyFont="1" applyFill="1" applyBorder="1" applyAlignment="1">
      <alignment horizontal="center" vertical="center"/>
    </xf>
    <xf numFmtId="0" fontId="17" fillId="34" borderId="70" xfId="0" applyFont="1" applyFill="1" applyBorder="1" applyAlignment="1" quotePrefix="1">
      <alignment horizontal="center" vertical="center"/>
    </xf>
    <xf numFmtId="0" fontId="17" fillId="34" borderId="70" xfId="0" applyFont="1" applyFill="1" applyBorder="1" applyAlignment="1">
      <alignment vertical="center"/>
    </xf>
    <xf numFmtId="3" fontId="19" fillId="34" borderId="70" xfId="0" applyNumberFormat="1" applyFont="1" applyFill="1" applyBorder="1" applyAlignment="1">
      <alignment vertical="center"/>
    </xf>
    <xf numFmtId="3" fontId="17" fillId="34" borderId="70" xfId="0" applyNumberFormat="1" applyFont="1" applyFill="1" applyBorder="1" applyAlignment="1">
      <alignment vertical="center"/>
    </xf>
    <xf numFmtId="3" fontId="38" fillId="34" borderId="70" xfId="0" applyNumberFormat="1" applyFont="1" applyFill="1" applyBorder="1" applyAlignment="1">
      <alignment vertical="center"/>
    </xf>
    <xf numFmtId="0" fontId="17" fillId="0" borderId="39" xfId="0" applyFont="1" applyBorder="1" applyAlignment="1">
      <alignment vertical="center"/>
    </xf>
    <xf numFmtId="3" fontId="37" fillId="0" borderId="39" xfId="0" applyNumberFormat="1" applyFont="1" applyBorder="1" applyAlignment="1">
      <alignment vertical="center"/>
    </xf>
    <xf numFmtId="3" fontId="17" fillId="0" borderId="39" xfId="0" applyNumberFormat="1" applyFont="1" applyBorder="1" applyAlignment="1">
      <alignment vertical="center"/>
    </xf>
    <xf numFmtId="168" fontId="17" fillId="0" borderId="71" xfId="54" applyNumberFormat="1" applyFont="1" applyBorder="1" applyAlignment="1">
      <alignment vertical="center"/>
    </xf>
    <xf numFmtId="0" fontId="17" fillId="0" borderId="70" xfId="0" applyFont="1" applyBorder="1" applyAlignment="1">
      <alignment horizontal="center" vertical="center"/>
    </xf>
    <xf numFmtId="0" fontId="17" fillId="0" borderId="70" xfId="0" applyFont="1" applyBorder="1" applyAlignment="1">
      <alignment vertical="center"/>
    </xf>
    <xf numFmtId="3" fontId="19" fillId="0" borderId="70" xfId="0" applyNumberFormat="1" applyFont="1" applyBorder="1" applyAlignment="1">
      <alignment vertical="center"/>
    </xf>
    <xf numFmtId="3" fontId="17" fillId="0" borderId="70" xfId="0" applyNumberFormat="1" applyFont="1" applyBorder="1" applyAlignment="1">
      <alignment vertical="center"/>
    </xf>
    <xf numFmtId="168" fontId="16" fillId="0" borderId="71" xfId="54" applyNumberFormat="1" applyFont="1" applyBorder="1" applyAlignment="1">
      <alignment vertical="center"/>
    </xf>
    <xf numFmtId="3" fontId="37" fillId="0" borderId="70" xfId="0" applyNumberFormat="1" applyFont="1" applyBorder="1" applyAlignment="1">
      <alignment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vertical="center"/>
    </xf>
    <xf numFmtId="3" fontId="19" fillId="0" borderId="34" xfId="0" applyNumberFormat="1" applyFont="1" applyBorder="1" applyAlignment="1">
      <alignment vertical="center"/>
    </xf>
    <xf numFmtId="3" fontId="17" fillId="0" borderId="34" xfId="0" applyNumberFormat="1" applyFont="1" applyBorder="1" applyAlignment="1">
      <alignment vertical="center"/>
    </xf>
    <xf numFmtId="168" fontId="17" fillId="0" borderId="55" xfId="54" applyNumberFormat="1" applyFont="1" applyBorder="1" applyAlignment="1">
      <alignment vertical="center"/>
    </xf>
    <xf numFmtId="168" fontId="16" fillId="0" borderId="56" xfId="54" applyNumberFormat="1" applyFont="1" applyBorder="1" applyAlignment="1">
      <alignment vertical="center"/>
    </xf>
    <xf numFmtId="0" fontId="17" fillId="0" borderId="72" xfId="0" applyFont="1" applyBorder="1" applyAlignment="1">
      <alignment horizontal="center"/>
    </xf>
    <xf numFmtId="0" fontId="17" fillId="0" borderId="17" xfId="0" applyFont="1" applyBorder="1" applyAlignment="1" quotePrefix="1">
      <alignment horizontal="center" vertical="center"/>
    </xf>
    <xf numFmtId="3" fontId="19" fillId="0" borderId="17" xfId="0" applyNumberFormat="1" applyFont="1" applyBorder="1" applyAlignment="1">
      <alignment vertical="center"/>
    </xf>
    <xf numFmtId="3" fontId="19" fillId="0" borderId="39" xfId="0" applyNumberFormat="1" applyFont="1" applyBorder="1" applyAlignment="1">
      <alignment vertical="center"/>
    </xf>
    <xf numFmtId="0" fontId="17" fillId="0" borderId="13" xfId="0" applyFont="1" applyBorder="1" applyAlignment="1" quotePrefix="1">
      <alignment horizontal="center" vertical="center"/>
    </xf>
    <xf numFmtId="3" fontId="19" fillId="0" borderId="13" xfId="0" applyNumberFormat="1" applyFont="1" applyBorder="1" applyAlignment="1">
      <alignment vertical="center"/>
    </xf>
    <xf numFmtId="3" fontId="19" fillId="0" borderId="73" xfId="0" applyNumberFormat="1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17" fillId="0" borderId="73" xfId="0" applyFont="1" applyBorder="1" applyAlignment="1">
      <alignment vertical="center"/>
    </xf>
    <xf numFmtId="3" fontId="17" fillId="0" borderId="73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0" fontId="17" fillId="0" borderId="74" xfId="0" applyFont="1" applyBorder="1" applyAlignment="1">
      <alignment horizontal="center"/>
    </xf>
    <xf numFmtId="3" fontId="19" fillId="0" borderId="11" xfId="0" applyNumberFormat="1" applyFont="1" applyBorder="1" applyAlignment="1">
      <alignment vertical="center"/>
    </xf>
    <xf numFmtId="3" fontId="17" fillId="0" borderId="11" xfId="0" applyNumberFormat="1" applyFont="1" applyBorder="1" applyAlignment="1">
      <alignment vertical="center"/>
    </xf>
    <xf numFmtId="0" fontId="17" fillId="0" borderId="75" xfId="0" applyFont="1" applyBorder="1" applyAlignment="1">
      <alignment horizontal="center"/>
    </xf>
    <xf numFmtId="168" fontId="17" fillId="0" borderId="76" xfId="54" applyNumberFormat="1" applyFont="1" applyBorder="1" applyAlignment="1">
      <alignment vertical="center"/>
    </xf>
    <xf numFmtId="0" fontId="17" fillId="0" borderId="77" xfId="0" applyFont="1" applyBorder="1" applyAlignment="1">
      <alignment horizontal="center"/>
    </xf>
    <xf numFmtId="0" fontId="17" fillId="0" borderId="12" xfId="0" applyFont="1" applyBorder="1" applyAlignment="1" quotePrefix="1">
      <alignment horizontal="center" vertical="center"/>
    </xf>
    <xf numFmtId="3" fontId="19" fillId="0" borderId="12" xfId="0" applyNumberFormat="1" applyFont="1" applyBorder="1" applyAlignment="1">
      <alignment vertical="center"/>
    </xf>
    <xf numFmtId="168" fontId="16" fillId="0" borderId="58" xfId="54" applyNumberFormat="1" applyFont="1" applyBorder="1" applyAlignment="1">
      <alignment vertical="center"/>
    </xf>
    <xf numFmtId="3" fontId="37" fillId="0" borderId="12" xfId="0" applyNumberFormat="1" applyFont="1" applyBorder="1" applyAlignment="1">
      <alignment vertical="center"/>
    </xf>
    <xf numFmtId="0" fontId="17" fillId="0" borderId="78" xfId="0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3" fontId="19" fillId="0" borderId="15" xfId="0" applyNumberFormat="1" applyFont="1" applyBorder="1" applyAlignment="1">
      <alignment vertical="center"/>
    </xf>
    <xf numFmtId="3" fontId="17" fillId="0" borderId="15" xfId="0" applyNumberFormat="1" applyFont="1" applyBorder="1" applyAlignment="1">
      <alignment vertical="center"/>
    </xf>
    <xf numFmtId="3" fontId="19" fillId="0" borderId="35" xfId="0" applyNumberFormat="1" applyFont="1" applyBorder="1" applyAlignment="1">
      <alignment vertical="center"/>
    </xf>
    <xf numFmtId="3" fontId="37" fillId="0" borderId="13" xfId="0" applyNumberFormat="1" applyFont="1" applyBorder="1" applyAlignment="1">
      <alignment vertical="center"/>
    </xf>
    <xf numFmtId="0" fontId="17" fillId="34" borderId="13" xfId="0" applyFont="1" applyFill="1" applyBorder="1" applyAlignment="1">
      <alignment horizontal="center" vertical="center"/>
    </xf>
    <xf numFmtId="0" fontId="17" fillId="34" borderId="13" xfId="0" applyFont="1" applyFill="1" applyBorder="1" applyAlignment="1" quotePrefix="1">
      <alignment horizontal="center" vertical="center"/>
    </xf>
    <xf numFmtId="0" fontId="17" fillId="34" borderId="13" xfId="0" applyFont="1" applyFill="1" applyBorder="1" applyAlignment="1">
      <alignment vertical="center"/>
    </xf>
    <xf numFmtId="3" fontId="19" fillId="34" borderId="13" xfId="0" applyNumberFormat="1" applyFont="1" applyFill="1" applyBorder="1" applyAlignment="1">
      <alignment vertical="center"/>
    </xf>
    <xf numFmtId="3" fontId="38" fillId="34" borderId="73" xfId="0" applyNumberFormat="1" applyFont="1" applyFill="1" applyBorder="1" applyAlignment="1">
      <alignment vertical="center"/>
    </xf>
    <xf numFmtId="0" fontId="17" fillId="34" borderId="12" xfId="0" applyFont="1" applyFill="1" applyBorder="1" applyAlignment="1">
      <alignment vertical="center"/>
    </xf>
    <xf numFmtId="3" fontId="17" fillId="34" borderId="13" xfId="0" applyNumberFormat="1" applyFont="1" applyFill="1" applyBorder="1" applyAlignment="1">
      <alignment vertical="center"/>
    </xf>
    <xf numFmtId="0" fontId="17" fillId="0" borderId="79" xfId="0" applyFont="1" applyBorder="1" applyAlignment="1">
      <alignment horizontal="center" vertical="center"/>
    </xf>
    <xf numFmtId="0" fontId="17" fillId="0" borderId="79" xfId="0" applyFont="1" applyBorder="1" applyAlignment="1">
      <alignment vertical="center"/>
    </xf>
    <xf numFmtId="3" fontId="19" fillId="0" borderId="79" xfId="0" applyNumberFormat="1" applyFont="1" applyBorder="1" applyAlignment="1">
      <alignment vertical="center"/>
    </xf>
    <xf numFmtId="3" fontId="17" fillId="0" borderId="79" xfId="0" applyNumberFormat="1" applyFont="1" applyBorder="1" applyAlignment="1">
      <alignment vertical="center"/>
    </xf>
    <xf numFmtId="3" fontId="19" fillId="0" borderId="80" xfId="0" applyNumberFormat="1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3" fontId="26" fillId="0" borderId="16" xfId="0" applyNumberFormat="1" applyFont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168" fontId="16" fillId="0" borderId="81" xfId="54" applyNumberFormat="1" applyFont="1" applyBorder="1" applyAlignment="1">
      <alignment vertical="center"/>
    </xf>
    <xf numFmtId="0" fontId="17" fillId="0" borderId="70" xfId="0" applyFont="1" applyBorder="1" applyAlignment="1" quotePrefix="1">
      <alignment horizontal="center" vertical="center"/>
    </xf>
    <xf numFmtId="3" fontId="19" fillId="0" borderId="14" xfId="0" applyNumberFormat="1" applyFont="1" applyBorder="1" applyAlignment="1">
      <alignment vertical="center"/>
    </xf>
    <xf numFmtId="3" fontId="19" fillId="0" borderId="78" xfId="0" applyNumberFormat="1" applyFont="1" applyBorder="1" applyAlignment="1">
      <alignment vertical="center"/>
    </xf>
    <xf numFmtId="168" fontId="16" fillId="0" borderId="82" xfId="54" applyNumberFormat="1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79" xfId="0" applyFont="1" applyBorder="1" applyAlignment="1">
      <alignment vertical="center"/>
    </xf>
    <xf numFmtId="3" fontId="17" fillId="0" borderId="80" xfId="0" applyNumberFormat="1" applyFont="1" applyBorder="1" applyAlignment="1">
      <alignment vertical="center"/>
    </xf>
    <xf numFmtId="0" fontId="17" fillId="0" borderId="83" xfId="0" applyFont="1" applyBorder="1" applyAlignment="1">
      <alignment horizontal="center" vertical="center"/>
    </xf>
    <xf numFmtId="0" fontId="17" fillId="0" borderId="84" xfId="0" applyFont="1" applyBorder="1" applyAlignment="1" quotePrefix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17" fillId="34" borderId="17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7" fillId="34" borderId="39" xfId="0" applyFont="1" applyFill="1" applyBorder="1" applyAlignment="1">
      <alignment vertical="center"/>
    </xf>
    <xf numFmtId="3" fontId="19" fillId="34" borderId="39" xfId="0" applyNumberFormat="1" applyFont="1" applyFill="1" applyBorder="1" applyAlignment="1">
      <alignment vertical="center"/>
    </xf>
    <xf numFmtId="3" fontId="17" fillId="34" borderId="39" xfId="0" applyNumberFormat="1" applyFont="1" applyFill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7" fillId="0" borderId="80" xfId="0" applyFont="1" applyBorder="1" applyAlignment="1">
      <alignment vertical="center"/>
    </xf>
    <xf numFmtId="0" fontId="17" fillId="0" borderId="57" xfId="0" applyFont="1" applyBorder="1" applyAlignment="1">
      <alignment horizontal="center"/>
    </xf>
    <xf numFmtId="0" fontId="17" fillId="0" borderId="18" xfId="0" applyFont="1" applyBorder="1" applyAlignment="1" quotePrefix="1">
      <alignment horizontal="center" vertical="center"/>
    </xf>
    <xf numFmtId="3" fontId="19" fillId="0" borderId="18" xfId="0" applyNumberFormat="1" applyFont="1" applyBorder="1" applyAlignment="1">
      <alignment vertical="center"/>
    </xf>
    <xf numFmtId="3" fontId="17" fillId="0" borderId="18" xfId="0" applyNumberFormat="1" applyFont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3" fontId="26" fillId="0" borderId="15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0" fontId="17" fillId="0" borderId="14" xfId="0" applyFont="1" applyBorder="1" applyAlignment="1" quotePrefix="1">
      <alignment horizontal="center" vertical="center"/>
    </xf>
    <xf numFmtId="0" fontId="19" fillId="0" borderId="15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19" fillId="0" borderId="73" xfId="0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 quotePrefix="1">
      <alignment horizontal="center" vertical="center"/>
    </xf>
    <xf numFmtId="0" fontId="19" fillId="0" borderId="13" xfId="0" applyFont="1" applyBorder="1" applyAlignment="1">
      <alignment vertical="center"/>
    </xf>
    <xf numFmtId="0" fontId="17" fillId="0" borderId="35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17" fillId="0" borderId="80" xfId="0" applyFont="1" applyBorder="1" applyAlignment="1" quotePrefix="1">
      <alignment horizontal="center" vertical="center"/>
    </xf>
    <xf numFmtId="0" fontId="17" fillId="0" borderId="79" xfId="0" applyFont="1" applyBorder="1" applyAlignment="1" quotePrefix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0" borderId="86" xfId="0" applyFont="1" applyBorder="1" applyAlignment="1" quotePrefix="1">
      <alignment horizontal="center" vertical="center"/>
    </xf>
    <xf numFmtId="0" fontId="17" fillId="0" borderId="0" xfId="0" applyFont="1" applyBorder="1" applyAlignment="1" quotePrefix="1">
      <alignment horizontal="center" vertical="center"/>
    </xf>
    <xf numFmtId="3" fontId="17" fillId="0" borderId="78" xfId="0" applyNumberFormat="1" applyFont="1" applyBorder="1" applyAlignment="1">
      <alignment vertical="center"/>
    </xf>
    <xf numFmtId="3" fontId="37" fillId="0" borderId="18" xfId="0" applyNumberFormat="1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" fontId="37" fillId="0" borderId="34" xfId="0" applyNumberFormat="1" applyFont="1" applyBorder="1" applyAlignment="1">
      <alignment vertical="center"/>
    </xf>
    <xf numFmtId="0" fontId="17" fillId="0" borderId="87" xfId="0" applyFont="1" applyBorder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vertical="center"/>
    </xf>
    <xf numFmtId="0" fontId="18" fillId="0" borderId="88" xfId="0" applyFont="1" applyBorder="1" applyAlignment="1">
      <alignment horizontal="center" vertical="center"/>
    </xf>
    <xf numFmtId="0" fontId="17" fillId="0" borderId="89" xfId="0" applyFont="1" applyBorder="1" applyAlignment="1">
      <alignment horizontal="center" vertical="center"/>
    </xf>
    <xf numFmtId="0" fontId="16" fillId="0" borderId="90" xfId="0" applyFont="1" applyBorder="1" applyAlignment="1">
      <alignment vertical="center"/>
    </xf>
    <xf numFmtId="3" fontId="16" fillId="0" borderId="66" xfId="0" applyNumberFormat="1" applyFont="1" applyBorder="1" applyAlignment="1">
      <alignment vertical="center"/>
    </xf>
    <xf numFmtId="168" fontId="16" fillId="0" borderId="68" xfId="54" applyNumberFormat="1" applyFont="1" applyBorder="1" applyAlignment="1">
      <alignment vertical="center"/>
    </xf>
    <xf numFmtId="0" fontId="18" fillId="0" borderId="32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6" fillId="0" borderId="31" xfId="0" applyFont="1" applyBorder="1" applyAlignment="1">
      <alignment vertical="center"/>
    </xf>
    <xf numFmtId="3" fontId="16" fillId="0" borderId="31" xfId="0" applyNumberFormat="1" applyFont="1" applyBorder="1" applyAlignment="1">
      <alignment vertical="center"/>
    </xf>
    <xf numFmtId="3" fontId="26" fillId="0" borderId="74" xfId="0" applyNumberFormat="1" applyFont="1" applyBorder="1" applyAlignment="1">
      <alignment horizontal="center" vertical="top" wrapText="1"/>
    </xf>
    <xf numFmtId="0" fontId="17" fillId="0" borderId="91" xfId="0" applyFont="1" applyBorder="1" applyAlignment="1">
      <alignment horizontal="center" vertical="center"/>
    </xf>
    <xf numFmtId="0" fontId="17" fillId="0" borderId="92" xfId="0" applyFont="1" applyBorder="1" applyAlignment="1">
      <alignment horizontal="center" vertical="center"/>
    </xf>
    <xf numFmtId="0" fontId="17" fillId="0" borderId="93" xfId="0" applyFont="1" applyBorder="1" applyAlignment="1">
      <alignment horizontal="center" vertical="center"/>
    </xf>
    <xf numFmtId="0" fontId="16" fillId="0" borderId="52" xfId="0" applyFont="1" applyBorder="1" applyAlignment="1" quotePrefix="1">
      <alignment horizontal="center"/>
    </xf>
    <xf numFmtId="0" fontId="17" fillId="0" borderId="94" xfId="0" applyFont="1" applyBorder="1" applyAlignment="1">
      <alignment horizontal="center"/>
    </xf>
    <xf numFmtId="0" fontId="17" fillId="34" borderId="95" xfId="0" applyFont="1" applyFill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95" xfId="0" applyFont="1" applyBorder="1" applyAlignment="1">
      <alignment horizontal="center"/>
    </xf>
    <xf numFmtId="0" fontId="17" fillId="0" borderId="96" xfId="0" applyFont="1" applyBorder="1" applyAlignment="1">
      <alignment horizontal="center"/>
    </xf>
    <xf numFmtId="0" fontId="17" fillId="0" borderId="97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168" fontId="16" fillId="0" borderId="76" xfId="54" applyNumberFormat="1" applyFont="1" applyBorder="1" applyAlignment="1">
      <alignment vertical="center"/>
    </xf>
    <xf numFmtId="168" fontId="17" fillId="0" borderId="81" xfId="54" applyNumberFormat="1" applyFont="1" applyBorder="1" applyAlignment="1">
      <alignment vertical="center"/>
    </xf>
    <xf numFmtId="0" fontId="17" fillId="0" borderId="52" xfId="0" applyFont="1" applyBorder="1" applyAlignment="1">
      <alignment horizontal="center"/>
    </xf>
    <xf numFmtId="0" fontId="17" fillId="34" borderId="97" xfId="0" applyFont="1" applyFill="1" applyBorder="1" applyAlignment="1">
      <alignment horizontal="center"/>
    </xf>
    <xf numFmtId="0" fontId="17" fillId="0" borderId="98" xfId="0" applyFont="1" applyBorder="1" applyAlignment="1">
      <alignment horizontal="center"/>
    </xf>
    <xf numFmtId="168" fontId="16" fillId="0" borderId="99" xfId="54" applyNumberFormat="1" applyFont="1" applyBorder="1" applyAlignment="1">
      <alignment vertical="center"/>
    </xf>
    <xf numFmtId="0" fontId="16" fillId="0" borderId="87" xfId="0" applyFont="1" applyBorder="1" applyAlignment="1">
      <alignment horizontal="center"/>
    </xf>
    <xf numFmtId="168" fontId="17" fillId="0" borderId="56" xfId="54" applyNumberFormat="1" applyFont="1" applyBorder="1" applyAlignment="1">
      <alignment vertical="center"/>
    </xf>
    <xf numFmtId="0" fontId="17" fillId="0" borderId="100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168" fontId="17" fillId="0" borderId="99" xfId="54" applyNumberFormat="1" applyFont="1" applyBorder="1" applyAlignment="1">
      <alignment vertical="center"/>
    </xf>
    <xf numFmtId="168" fontId="17" fillId="0" borderId="82" xfId="54" applyNumberFormat="1" applyFont="1" applyBorder="1" applyAlignment="1">
      <alignment vertical="center"/>
    </xf>
    <xf numFmtId="0" fontId="19" fillId="0" borderId="97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168" fontId="26" fillId="0" borderId="71" xfId="54" applyNumberFormat="1" applyFont="1" applyBorder="1" applyAlignment="1">
      <alignment vertical="center"/>
    </xf>
    <xf numFmtId="3" fontId="17" fillId="0" borderId="44" xfId="0" applyNumberFormat="1" applyFont="1" applyBorder="1" applyAlignment="1">
      <alignment horizontal="center" vertical="center" wrapText="1"/>
    </xf>
    <xf numFmtId="1" fontId="17" fillId="0" borderId="47" xfId="42" applyNumberFormat="1" applyFont="1" applyBorder="1" applyAlignment="1">
      <alignment horizontal="center" vertical="center" wrapText="1"/>
    </xf>
    <xf numFmtId="3" fontId="17" fillId="0" borderId="47" xfId="0" applyNumberFormat="1" applyFont="1" applyBorder="1" applyAlignment="1">
      <alignment horizontal="center" vertical="center" wrapText="1"/>
    </xf>
    <xf numFmtId="0" fontId="17" fillId="34" borderId="28" xfId="0" applyFont="1" applyFill="1" applyBorder="1" applyAlignment="1">
      <alignment horizontal="center"/>
    </xf>
    <xf numFmtId="0" fontId="17" fillId="34" borderId="77" xfId="0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 vertical="center"/>
    </xf>
    <xf numFmtId="0" fontId="17" fillId="34" borderId="14" xfId="0" applyFont="1" applyFill="1" applyBorder="1" applyAlignment="1" quotePrefix="1">
      <alignment horizontal="center" vertical="center"/>
    </xf>
    <xf numFmtId="0" fontId="17" fillId="34" borderId="14" xfId="0" applyFont="1" applyFill="1" applyBorder="1" applyAlignment="1">
      <alignment vertical="center"/>
    </xf>
    <xf numFmtId="3" fontId="19" fillId="34" borderId="12" xfId="0" applyNumberFormat="1" applyFont="1" applyFill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4" fillId="0" borderId="0" xfId="0" applyFont="1" applyAlignment="1">
      <alignment horizontal="right" vertical="center"/>
    </xf>
    <xf numFmtId="0" fontId="33" fillId="33" borderId="15" xfId="0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center" vertical="center" wrapText="1"/>
    </xf>
    <xf numFmtId="0" fontId="33" fillId="33" borderId="18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 wrapText="1"/>
    </xf>
    <xf numFmtId="3" fontId="34" fillId="0" borderId="10" xfId="0" applyNumberFormat="1" applyFont="1" applyBorder="1" applyAlignment="1">
      <alignment horizontal="right" vertical="center"/>
    </xf>
    <xf numFmtId="3" fontId="34" fillId="0" borderId="10" xfId="0" applyNumberFormat="1" applyFont="1" applyBorder="1" applyAlignment="1">
      <alignment horizontal="right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3" fontId="39" fillId="0" borderId="10" xfId="0" applyNumberFormat="1" applyFont="1" applyBorder="1" applyAlignment="1">
      <alignment horizontal="right" vertical="center"/>
    </xf>
    <xf numFmtId="0" fontId="39" fillId="0" borderId="10" xfId="0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3" fontId="19" fillId="0" borderId="92" xfId="0" applyNumberFormat="1" applyFont="1" applyBorder="1" applyAlignment="1">
      <alignment vertical="center"/>
    </xf>
    <xf numFmtId="3" fontId="17" fillId="34" borderId="73" xfId="0" applyNumberFormat="1" applyFont="1" applyFill="1" applyBorder="1" applyAlignment="1">
      <alignment vertical="center"/>
    </xf>
    <xf numFmtId="0" fontId="37" fillId="0" borderId="39" xfId="0" applyFont="1" applyBorder="1" applyAlignment="1">
      <alignment vertical="center"/>
    </xf>
    <xf numFmtId="0" fontId="82" fillId="0" borderId="17" xfId="0" applyFont="1" applyBorder="1" applyAlignment="1">
      <alignment vertical="center"/>
    </xf>
    <xf numFmtId="0" fontId="17" fillId="0" borderId="101" xfId="0" applyFont="1" applyBorder="1" applyAlignment="1">
      <alignment horizontal="center"/>
    </xf>
    <xf numFmtId="0" fontId="17" fillId="0" borderId="73" xfId="0" applyFont="1" applyBorder="1" applyAlignment="1">
      <alignment horizontal="center" vertical="center"/>
    </xf>
    <xf numFmtId="3" fontId="37" fillId="0" borderId="73" xfId="0" applyNumberFormat="1" applyFont="1" applyBorder="1" applyAlignment="1">
      <alignment vertical="center"/>
    </xf>
    <xf numFmtId="3" fontId="82" fillId="0" borderId="70" xfId="0" applyNumberFormat="1" applyFont="1" applyBorder="1" applyAlignment="1">
      <alignment vertical="center"/>
    </xf>
    <xf numFmtId="0" fontId="82" fillId="0" borderId="12" xfId="0" applyFont="1" applyBorder="1" applyAlignment="1">
      <alignment vertical="center"/>
    </xf>
    <xf numFmtId="0" fontId="82" fillId="0" borderId="11" xfId="0" applyFont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0" fontId="19" fillId="0" borderId="11" xfId="0" applyFont="1" applyBorder="1" applyAlignment="1">
      <alignment vertical="center"/>
    </xf>
    <xf numFmtId="3" fontId="37" fillId="0" borderId="79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16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vertical="center"/>
    </xf>
    <xf numFmtId="3" fontId="16" fillId="0" borderId="18" xfId="0" applyNumberFormat="1" applyFont="1" applyBorder="1" applyAlignment="1">
      <alignment vertical="center"/>
    </xf>
    <xf numFmtId="168" fontId="16" fillId="0" borderId="55" xfId="54" applyNumberFormat="1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20" xfId="0" applyBorder="1" applyAlignment="1">
      <alignment/>
    </xf>
    <xf numFmtId="0" fontId="0" fillId="0" borderId="35" xfId="0" applyBorder="1" applyAlignment="1">
      <alignment/>
    </xf>
    <xf numFmtId="0" fontId="0" fillId="0" borderId="39" xfId="0" applyBorder="1" applyAlignment="1">
      <alignment/>
    </xf>
    <xf numFmtId="0" fontId="0" fillId="0" borderId="102" xfId="0" applyBorder="1" applyAlignment="1">
      <alignment/>
    </xf>
    <xf numFmtId="0" fontId="0" fillId="0" borderId="38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40" fillId="0" borderId="37" xfId="0" applyFont="1" applyBorder="1" applyAlignment="1">
      <alignment/>
    </xf>
    <xf numFmtId="0" fontId="40" fillId="0" borderId="36" xfId="0" applyFont="1" applyBorder="1" applyAlignment="1">
      <alignment/>
    </xf>
    <xf numFmtId="0" fontId="40" fillId="0" borderId="35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02" xfId="0" applyFont="1" applyBorder="1" applyAlignment="1">
      <alignment/>
    </xf>
    <xf numFmtId="0" fontId="40" fillId="0" borderId="39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0" xfId="0" applyBorder="1" applyAlignment="1">
      <alignment horizontal="center"/>
    </xf>
    <xf numFmtId="3" fontId="26" fillId="0" borderId="35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5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3" fontId="16" fillId="0" borderId="35" xfId="0" applyNumberFormat="1" applyFont="1" applyBorder="1" applyAlignment="1">
      <alignment vertical="center"/>
    </xf>
    <xf numFmtId="168" fontId="16" fillId="0" borderId="103" xfId="54" applyNumberFormat="1" applyFont="1" applyBorder="1" applyAlignment="1">
      <alignment vertical="center"/>
    </xf>
    <xf numFmtId="168" fontId="16" fillId="0" borderId="104" xfId="54" applyNumberFormat="1" applyFont="1" applyBorder="1" applyAlignment="1">
      <alignment vertical="center"/>
    </xf>
    <xf numFmtId="168" fontId="16" fillId="0" borderId="29" xfId="54" applyNumberFormat="1" applyFont="1" applyBorder="1" applyAlignment="1">
      <alignment vertical="center"/>
    </xf>
    <xf numFmtId="4" fontId="5" fillId="35" borderId="0" xfId="42" applyNumberFormat="1" applyFont="1" applyFill="1" applyAlignment="1">
      <alignment horizontal="center" vertical="center"/>
    </xf>
    <xf numFmtId="3" fontId="0" fillId="0" borderId="39" xfId="0" applyNumberFormat="1" applyBorder="1" applyAlignment="1">
      <alignment/>
    </xf>
    <xf numFmtId="3" fontId="40" fillId="0" borderId="36" xfId="0" applyNumberFormat="1" applyFont="1" applyBorder="1" applyAlignment="1">
      <alignment/>
    </xf>
    <xf numFmtId="3" fontId="40" fillId="0" borderId="0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0" fillId="0" borderId="36" xfId="0" applyNumberFormat="1" applyBorder="1" applyAlignment="1">
      <alignment/>
    </xf>
    <xf numFmtId="3" fontId="0" fillId="0" borderId="102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16" fillId="0" borderId="10" xfId="0" applyNumberFormat="1" applyFont="1" applyBorder="1" applyAlignment="1">
      <alignment vertical="top" wrapText="1"/>
    </xf>
    <xf numFmtId="3" fontId="19" fillId="0" borderId="105" xfId="0" applyNumberFormat="1" applyFont="1" applyBorder="1" applyAlignment="1">
      <alignment vertical="top" wrapText="1"/>
    </xf>
    <xf numFmtId="3" fontId="26" fillId="0" borderId="11" xfId="0" applyNumberFormat="1" applyFont="1" applyBorder="1" applyAlignment="1">
      <alignment vertical="top" wrapText="1"/>
    </xf>
    <xf numFmtId="3" fontId="17" fillId="0" borderId="18" xfId="0" applyNumberFormat="1" applyFont="1" applyBorder="1" applyAlignment="1">
      <alignment vertical="top" wrapText="1"/>
    </xf>
    <xf numFmtId="3" fontId="17" fillId="0" borderId="34" xfId="0" applyNumberFormat="1" applyFont="1" applyBorder="1" applyAlignment="1">
      <alignment vertical="top" wrapText="1"/>
    </xf>
    <xf numFmtId="3" fontId="16" fillId="0" borderId="21" xfId="0" applyNumberFormat="1" applyFont="1" applyBorder="1" applyAlignment="1">
      <alignment vertical="top" wrapText="1"/>
    </xf>
    <xf numFmtId="3" fontId="19" fillId="0" borderId="61" xfId="0" applyNumberFormat="1" applyFont="1" applyBorder="1" applyAlignment="1">
      <alignment vertical="top" wrapText="1"/>
    </xf>
    <xf numFmtId="3" fontId="17" fillId="0" borderId="20" xfId="0" applyNumberFormat="1" applyFont="1" applyBorder="1" applyAlignment="1">
      <alignment vertical="top" wrapText="1"/>
    </xf>
    <xf numFmtId="3" fontId="16" fillId="0" borderId="64" xfId="0" applyNumberFormat="1" applyFont="1" applyBorder="1" applyAlignment="1">
      <alignment horizontal="center" vertical="center" wrapText="1"/>
    </xf>
    <xf numFmtId="4" fontId="16" fillId="33" borderId="21" xfId="0" applyNumberFormat="1" applyFont="1" applyFill="1" applyBorder="1" applyAlignment="1">
      <alignment horizontal="center" vertical="center" wrapText="1"/>
    </xf>
    <xf numFmtId="4" fontId="16" fillId="33" borderId="37" xfId="0" applyNumberFormat="1" applyFont="1" applyFill="1" applyBorder="1" applyAlignment="1">
      <alignment horizontal="center" vertical="center" wrapText="1"/>
    </xf>
    <xf numFmtId="3" fontId="17" fillId="0" borderId="45" xfId="0" applyNumberFormat="1" applyFont="1" applyBorder="1" applyAlignment="1">
      <alignment horizontal="center" vertical="center" wrapText="1"/>
    </xf>
    <xf numFmtId="3" fontId="16" fillId="0" borderId="16" xfId="0" applyNumberFormat="1" applyFont="1" applyBorder="1" applyAlignment="1">
      <alignment vertical="top" wrapText="1"/>
    </xf>
    <xf numFmtId="3" fontId="26" fillId="0" borderId="69" xfId="0" applyNumberFormat="1" applyFont="1" applyBorder="1" applyAlignment="1">
      <alignment vertical="top" wrapText="1"/>
    </xf>
    <xf numFmtId="3" fontId="37" fillId="0" borderId="60" xfId="0" applyNumberFormat="1" applyFont="1" applyBorder="1" applyAlignment="1">
      <alignment vertical="top" wrapText="1"/>
    </xf>
    <xf numFmtId="3" fontId="17" fillId="0" borderId="97" xfId="0" applyNumberFormat="1" applyFont="1" applyBorder="1" applyAlignment="1">
      <alignment horizontal="center" vertical="top" wrapText="1"/>
    </xf>
    <xf numFmtId="1" fontId="17" fillId="0" borderId="10" xfId="42" applyNumberFormat="1" applyFont="1" applyBorder="1" applyAlignment="1">
      <alignment horizontal="center" vertical="top" wrapText="1"/>
    </xf>
    <xf numFmtId="3" fontId="16" fillId="0" borderId="18" xfId="0" applyNumberFormat="1" applyFont="1" applyBorder="1" applyAlignment="1">
      <alignment vertical="top" wrapText="1"/>
    </xf>
    <xf numFmtId="3" fontId="17" fillId="0" borderId="10" xfId="0" applyNumberFormat="1" applyFont="1" applyBorder="1" applyAlignment="1">
      <alignment vertical="top" wrapText="1"/>
    </xf>
    <xf numFmtId="3" fontId="17" fillId="0" borderId="73" xfId="0" applyNumberFormat="1" applyFont="1" applyBorder="1" applyAlignment="1">
      <alignment vertical="top" wrapText="1"/>
    </xf>
    <xf numFmtId="3" fontId="83" fillId="0" borderId="49" xfId="0" applyNumberFormat="1" applyFont="1" applyBorder="1" applyAlignment="1">
      <alignment horizontal="center" vertical="top" wrapText="1"/>
    </xf>
    <xf numFmtId="1" fontId="83" fillId="0" borderId="10" xfId="42" applyNumberFormat="1" applyFont="1" applyBorder="1" applyAlignment="1">
      <alignment horizontal="center" vertical="top" wrapText="1"/>
    </xf>
    <xf numFmtId="3" fontId="83" fillId="0" borderId="16" xfId="0" applyNumberFormat="1" applyFont="1" applyBorder="1" applyAlignment="1">
      <alignment vertical="top" wrapText="1"/>
    </xf>
    <xf numFmtId="4" fontId="84" fillId="0" borderId="0" xfId="0" applyNumberFormat="1" applyFont="1" applyAlignment="1">
      <alignment/>
    </xf>
    <xf numFmtId="3" fontId="82" fillId="0" borderId="77" xfId="0" applyNumberFormat="1" applyFont="1" applyBorder="1" applyAlignment="1">
      <alignment horizontal="center" vertical="top" wrapText="1"/>
    </xf>
    <xf numFmtId="1" fontId="82" fillId="0" borderId="12" xfId="42" applyNumberFormat="1" applyFont="1" applyBorder="1" applyAlignment="1" quotePrefix="1">
      <alignment horizontal="center" vertical="top" wrapText="1"/>
    </xf>
    <xf numFmtId="3" fontId="82" fillId="0" borderId="19" xfId="0" applyNumberFormat="1" applyFont="1" applyBorder="1" applyAlignment="1">
      <alignment vertical="top" wrapText="1"/>
    </xf>
    <xf numFmtId="3" fontId="82" fillId="0" borderId="105" xfId="0" applyNumberFormat="1" applyFont="1" applyBorder="1" applyAlignment="1">
      <alignment vertical="top" wrapText="1"/>
    </xf>
    <xf numFmtId="3" fontId="82" fillId="0" borderId="12" xfId="0" applyNumberFormat="1" applyFont="1" applyBorder="1" applyAlignment="1">
      <alignment vertical="top" wrapText="1"/>
    </xf>
    <xf numFmtId="3" fontId="82" fillId="0" borderId="70" xfId="0" applyNumberFormat="1" applyFont="1" applyBorder="1" applyAlignment="1">
      <alignment vertical="top" wrapText="1"/>
    </xf>
    <xf numFmtId="4" fontId="85" fillId="0" borderId="0" xfId="0" applyNumberFormat="1" applyFont="1" applyAlignment="1">
      <alignment/>
    </xf>
    <xf numFmtId="3" fontId="17" fillId="0" borderId="39" xfId="0" applyNumberFormat="1" applyFont="1" applyBorder="1" applyAlignment="1">
      <alignment vertical="top" wrapText="1"/>
    </xf>
    <xf numFmtId="3" fontId="17" fillId="0" borderId="16" xfId="0" applyNumberFormat="1" applyFont="1" applyBorder="1" applyAlignment="1">
      <alignment vertical="top" wrapText="1"/>
    </xf>
    <xf numFmtId="3" fontId="82" fillId="0" borderId="0" xfId="0" applyNumberFormat="1" applyFont="1" applyBorder="1" applyAlignment="1">
      <alignment vertical="top" wrapText="1"/>
    </xf>
    <xf numFmtId="3" fontId="16" fillId="0" borderId="15" xfId="0" applyNumberFormat="1" applyFont="1" applyBorder="1" applyAlignment="1">
      <alignment vertical="top" wrapText="1"/>
    </xf>
    <xf numFmtId="3" fontId="82" fillId="0" borderId="75" xfId="0" applyNumberFormat="1" applyFont="1" applyBorder="1" applyAlignment="1">
      <alignment horizontal="center" vertical="top" wrapText="1"/>
    </xf>
    <xf numFmtId="1" fontId="82" fillId="0" borderId="14" xfId="42" applyNumberFormat="1" applyFont="1" applyBorder="1" applyAlignment="1">
      <alignment horizontal="center" vertical="top" wrapText="1"/>
    </xf>
    <xf numFmtId="3" fontId="82" fillId="0" borderId="14" xfId="0" applyNumberFormat="1" applyFont="1" applyBorder="1" applyAlignment="1">
      <alignment vertical="top" wrapText="1"/>
    </xf>
    <xf numFmtId="3" fontId="82" fillId="0" borderId="78" xfId="0" applyNumberFormat="1" applyFont="1" applyBorder="1" applyAlignment="1">
      <alignment vertical="top" wrapText="1"/>
    </xf>
    <xf numFmtId="3" fontId="82" fillId="0" borderId="11" xfId="0" applyNumberFormat="1" applyFont="1" applyBorder="1" applyAlignment="1">
      <alignment vertical="top" wrapText="1"/>
    </xf>
    <xf numFmtId="4" fontId="85" fillId="0" borderId="0" xfId="0" applyNumberFormat="1" applyFont="1" applyBorder="1" applyAlignment="1">
      <alignment/>
    </xf>
    <xf numFmtId="3" fontId="82" fillId="0" borderId="72" xfId="0" applyNumberFormat="1" applyFont="1" applyBorder="1" applyAlignment="1">
      <alignment horizontal="center" vertical="top" wrapText="1"/>
    </xf>
    <xf numFmtId="1" fontId="82" fillId="0" borderId="17" xfId="42" applyNumberFormat="1" applyFont="1" applyBorder="1" applyAlignment="1">
      <alignment horizontal="center" vertical="top" wrapText="1"/>
    </xf>
    <xf numFmtId="3" fontId="82" fillId="0" borderId="79" xfId="0" applyNumberFormat="1" applyFont="1" applyBorder="1" applyAlignment="1">
      <alignment vertical="top" wrapText="1"/>
    </xf>
    <xf numFmtId="3" fontId="82" fillId="0" borderId="102" xfId="0" applyNumberFormat="1" applyFont="1" applyBorder="1" applyAlignment="1">
      <alignment vertical="top" wrapText="1"/>
    </xf>
    <xf numFmtId="3" fontId="82" fillId="0" borderId="39" xfId="0" applyNumberFormat="1" applyFont="1" applyBorder="1" applyAlignment="1">
      <alignment vertical="top" wrapText="1"/>
    </xf>
    <xf numFmtId="1" fontId="82" fillId="0" borderId="12" xfId="42" applyNumberFormat="1" applyFont="1" applyBorder="1" applyAlignment="1">
      <alignment horizontal="center" vertical="top" wrapText="1"/>
    </xf>
    <xf numFmtId="3" fontId="82" fillId="0" borderId="97" xfId="0" applyNumberFormat="1" applyFont="1" applyBorder="1" applyAlignment="1">
      <alignment horizontal="center" vertical="top" wrapText="1"/>
    </xf>
    <xf numFmtId="1" fontId="82" fillId="0" borderId="13" xfId="42" applyNumberFormat="1" applyFont="1" applyBorder="1" applyAlignment="1">
      <alignment horizontal="center" vertical="top" wrapText="1"/>
    </xf>
    <xf numFmtId="3" fontId="82" fillId="0" borderId="106" xfId="0" applyNumberFormat="1" applyFont="1" applyBorder="1" applyAlignment="1">
      <alignment vertical="top" wrapText="1"/>
    </xf>
    <xf numFmtId="3" fontId="82" fillId="0" borderId="13" xfId="0" applyNumberFormat="1" applyFont="1" applyBorder="1" applyAlignment="1">
      <alignment vertical="top" wrapText="1"/>
    </xf>
    <xf numFmtId="3" fontId="82" fillId="0" borderId="73" xfId="0" applyNumberFormat="1" applyFont="1" applyBorder="1" applyAlignment="1">
      <alignment vertical="top" wrapText="1"/>
    </xf>
    <xf numFmtId="3" fontId="82" fillId="0" borderId="17" xfId="0" applyNumberFormat="1" applyFont="1" applyBorder="1" applyAlignment="1">
      <alignment vertical="top" wrapText="1"/>
    </xf>
    <xf numFmtId="3" fontId="82" fillId="0" borderId="74" xfId="0" applyNumberFormat="1" applyFont="1" applyBorder="1" applyAlignment="1">
      <alignment horizontal="center" vertical="top" wrapText="1"/>
    </xf>
    <xf numFmtId="1" fontId="82" fillId="0" borderId="11" xfId="42" applyNumberFormat="1" applyFont="1" applyBorder="1" applyAlignment="1">
      <alignment horizontal="center" vertical="top" wrapText="1"/>
    </xf>
    <xf numFmtId="3" fontId="82" fillId="0" borderId="69" xfId="0" applyNumberFormat="1" applyFont="1" applyBorder="1" applyAlignment="1">
      <alignment vertical="top" wrapText="1"/>
    </xf>
    <xf numFmtId="3" fontId="82" fillId="0" borderId="57" xfId="0" applyNumberFormat="1" applyFont="1" applyBorder="1" applyAlignment="1">
      <alignment horizontal="center" vertical="top" wrapText="1"/>
    </xf>
    <xf numFmtId="3" fontId="82" fillId="0" borderId="54" xfId="0" applyNumberFormat="1" applyFont="1" applyBorder="1" applyAlignment="1">
      <alignment horizontal="center" vertical="top" wrapText="1"/>
    </xf>
    <xf numFmtId="3" fontId="82" fillId="0" borderId="94" xfId="0" applyNumberFormat="1" applyFont="1" applyBorder="1" applyAlignment="1">
      <alignment horizontal="center" vertical="top" wrapText="1"/>
    </xf>
    <xf numFmtId="3" fontId="82" fillId="0" borderId="107" xfId="0" applyNumberFormat="1" applyFont="1" applyBorder="1" applyAlignment="1">
      <alignment vertical="top" wrapText="1"/>
    </xf>
    <xf numFmtId="3" fontId="82" fillId="0" borderId="28" xfId="0" applyNumberFormat="1" applyFont="1" applyBorder="1" applyAlignment="1">
      <alignment horizontal="center" vertical="top" wrapText="1"/>
    </xf>
    <xf numFmtId="0" fontId="17" fillId="0" borderId="18" xfId="0" applyFont="1" applyBorder="1" applyAlignment="1">
      <alignment/>
    </xf>
    <xf numFmtId="0" fontId="82" fillId="0" borderId="13" xfId="0" applyFont="1" applyBorder="1" applyAlignment="1">
      <alignment vertical="center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79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79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3" fontId="26" fillId="0" borderId="13" xfId="0" applyNumberFormat="1" applyFont="1" applyBorder="1" applyAlignment="1">
      <alignment vertical="center"/>
    </xf>
    <xf numFmtId="3" fontId="26" fillId="0" borderId="79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3" fontId="16" fillId="0" borderId="79" xfId="0" applyNumberFormat="1" applyFont="1" applyBorder="1" applyAlignment="1">
      <alignment vertical="center"/>
    </xf>
    <xf numFmtId="4" fontId="7" fillId="0" borderId="28" xfId="0" applyNumberFormat="1" applyFont="1" applyBorder="1" applyAlignment="1">
      <alignment/>
    </xf>
    <xf numFmtId="4" fontId="36" fillId="0" borderId="28" xfId="0" applyNumberFormat="1" applyFont="1" applyBorder="1" applyAlignment="1">
      <alignment/>
    </xf>
    <xf numFmtId="4" fontId="85" fillId="0" borderId="28" xfId="0" applyNumberFormat="1" applyFont="1" applyBorder="1" applyAlignment="1">
      <alignment/>
    </xf>
    <xf numFmtId="4" fontId="9" fillId="0" borderId="28" xfId="0" applyNumberFormat="1" applyFont="1" applyBorder="1" applyAlignment="1">
      <alignment/>
    </xf>
    <xf numFmtId="4" fontId="84" fillId="0" borderId="28" xfId="0" applyNumberFormat="1" applyFont="1" applyBorder="1" applyAlignment="1">
      <alignment/>
    </xf>
    <xf numFmtId="3" fontId="82" fillId="0" borderId="71" xfId="0" applyNumberFormat="1" applyFont="1" applyBorder="1" applyAlignment="1">
      <alignment vertical="top" wrapText="1"/>
    </xf>
    <xf numFmtId="4" fontId="7" fillId="0" borderId="28" xfId="0" applyNumberFormat="1" applyFont="1" applyBorder="1" applyAlignment="1">
      <alignment horizontal="center" vertical="center"/>
    </xf>
    <xf numFmtId="3" fontId="16" fillId="0" borderId="52" xfId="0" applyNumberFormat="1" applyFont="1" applyBorder="1" applyAlignment="1">
      <alignment horizontal="center" vertical="top" wrapText="1"/>
    </xf>
    <xf numFmtId="3" fontId="82" fillId="0" borderId="81" xfId="0" applyNumberFormat="1" applyFont="1" applyBorder="1" applyAlignment="1">
      <alignment vertical="top" wrapText="1"/>
    </xf>
    <xf numFmtId="4" fontId="29" fillId="33" borderId="15" xfId="0" applyNumberFormat="1" applyFont="1" applyFill="1" applyBorder="1" applyAlignment="1">
      <alignment horizontal="center" vertical="center" wrapText="1"/>
    </xf>
    <xf numFmtId="4" fontId="29" fillId="33" borderId="35" xfId="0" applyNumberFormat="1" applyFont="1" applyFill="1" applyBorder="1" applyAlignment="1">
      <alignment horizontal="center" vertical="center" wrapText="1"/>
    </xf>
    <xf numFmtId="1" fontId="82" fillId="0" borderId="79" xfId="42" applyNumberFormat="1" applyFont="1" applyBorder="1" applyAlignment="1">
      <alignment horizontal="center" vertical="top" wrapText="1"/>
    </xf>
    <xf numFmtId="3" fontId="17" fillId="0" borderId="45" xfId="0" applyNumberFormat="1" applyFont="1" applyBorder="1" applyAlignment="1">
      <alignment/>
    </xf>
    <xf numFmtId="3" fontId="17" fillId="0" borderId="16" xfId="0" applyNumberFormat="1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5" xfId="0" applyFont="1" applyBorder="1" applyAlignment="1">
      <alignment/>
    </xf>
    <xf numFmtId="3" fontId="17" fillId="0" borderId="66" xfId="0" applyNumberFormat="1" applyFont="1" applyBorder="1" applyAlignment="1">
      <alignment/>
    </xf>
    <xf numFmtId="0" fontId="17" fillId="0" borderId="66" xfId="0" applyFont="1" applyBorder="1" applyAlignment="1">
      <alignment/>
    </xf>
    <xf numFmtId="0" fontId="17" fillId="0" borderId="97" xfId="0" applyFont="1" applyFill="1" applyBorder="1" applyAlignment="1">
      <alignment horizontal="center"/>
    </xf>
    <xf numFmtId="0" fontId="17" fillId="0" borderId="98" xfId="0" applyFont="1" applyFill="1" applyBorder="1" applyAlignment="1">
      <alignment horizontal="center"/>
    </xf>
    <xf numFmtId="0" fontId="17" fillId="0" borderId="73" xfId="0" applyFont="1" applyBorder="1" applyAlignment="1">
      <alignment/>
    </xf>
    <xf numFmtId="0" fontId="17" fillId="0" borderId="70" xfId="0" applyFont="1" applyBorder="1" applyAlignment="1">
      <alignment/>
    </xf>
    <xf numFmtId="3" fontId="17" fillId="0" borderId="11" xfId="0" applyNumberFormat="1" applyFont="1" applyBorder="1" applyAlignment="1">
      <alignment/>
    </xf>
    <xf numFmtId="0" fontId="17" fillId="0" borderId="106" xfId="0" applyFont="1" applyBorder="1" applyAlignment="1">
      <alignment/>
    </xf>
    <xf numFmtId="0" fontId="17" fillId="0" borderId="108" xfId="0" applyFont="1" applyBorder="1" applyAlignment="1">
      <alignment/>
    </xf>
    <xf numFmtId="3" fontId="17" fillId="0" borderId="79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168" fontId="17" fillId="0" borderId="99" xfId="0" applyNumberFormat="1" applyFont="1" applyBorder="1" applyAlignment="1">
      <alignment/>
    </xf>
    <xf numFmtId="168" fontId="17" fillId="0" borderId="71" xfId="0" applyNumberFormat="1" applyFont="1" applyBorder="1" applyAlignment="1">
      <alignment/>
    </xf>
    <xf numFmtId="0" fontId="17" fillId="0" borderId="77" xfId="0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7" fillId="0" borderId="19" xfId="0" applyFont="1" applyBorder="1" applyAlignment="1">
      <alignment/>
    </xf>
    <xf numFmtId="0" fontId="17" fillId="0" borderId="69" xfId="0" applyFont="1" applyBorder="1" applyAlignment="1">
      <alignment/>
    </xf>
    <xf numFmtId="0" fontId="17" fillId="0" borderId="109" xfId="0" applyFont="1" applyBorder="1" applyAlignment="1">
      <alignment/>
    </xf>
    <xf numFmtId="0" fontId="17" fillId="0" borderId="80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79" xfId="0" applyFont="1" applyBorder="1" applyAlignment="1">
      <alignment/>
    </xf>
    <xf numFmtId="168" fontId="17" fillId="0" borderId="81" xfId="0" applyNumberFormat="1" applyFont="1" applyBorder="1" applyAlignment="1">
      <alignment/>
    </xf>
    <xf numFmtId="10" fontId="17" fillId="0" borderId="76" xfId="0" applyNumberFormat="1" applyFont="1" applyBorder="1" applyAlignment="1">
      <alignment/>
    </xf>
    <xf numFmtId="0" fontId="17" fillId="0" borderId="107" xfId="0" applyFont="1" applyBorder="1" applyAlignment="1">
      <alignment/>
    </xf>
    <xf numFmtId="3" fontId="17" fillId="0" borderId="89" xfId="0" applyNumberFormat="1" applyFont="1" applyBorder="1" applyAlignment="1">
      <alignment/>
    </xf>
    <xf numFmtId="0" fontId="17" fillId="0" borderId="79" xfId="0" applyFont="1" applyBorder="1" applyAlignment="1">
      <alignment horizontal="left" vertical="center" indent="2"/>
    </xf>
    <xf numFmtId="0" fontId="17" fillId="0" borderId="84" xfId="0" applyFont="1" applyBorder="1" applyAlignment="1">
      <alignment/>
    </xf>
    <xf numFmtId="0" fontId="0" fillId="0" borderId="11" xfId="0" applyBorder="1" applyAlignment="1">
      <alignment/>
    </xf>
    <xf numFmtId="0" fontId="0" fillId="0" borderId="69" xfId="0" applyBorder="1" applyAlignment="1">
      <alignment/>
    </xf>
    <xf numFmtId="3" fontId="0" fillId="0" borderId="106" xfId="0" applyNumberFormat="1" applyBorder="1" applyAlignment="1">
      <alignment/>
    </xf>
    <xf numFmtId="0" fontId="0" fillId="0" borderId="73" xfId="0" applyBorder="1" applyAlignment="1">
      <alignment/>
    </xf>
    <xf numFmtId="0" fontId="0" fillId="0" borderId="106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70" xfId="0" applyBorder="1" applyAlignment="1">
      <alignment/>
    </xf>
    <xf numFmtId="3" fontId="0" fillId="0" borderId="19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3" fontId="0" fillId="0" borderId="10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8" xfId="0" applyBorder="1" applyAlignment="1">
      <alignment/>
    </xf>
    <xf numFmtId="3" fontId="0" fillId="0" borderId="79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83" xfId="0" applyBorder="1" applyAlignment="1">
      <alignment/>
    </xf>
    <xf numFmtId="0" fontId="17" fillId="0" borderId="11" xfId="0" applyFont="1" applyBorder="1" applyAlignment="1">
      <alignment horizontal="center" vertical="top"/>
    </xf>
    <xf numFmtId="0" fontId="17" fillId="0" borderId="19" xfId="0" applyFont="1" applyBorder="1" applyAlignment="1">
      <alignment horizontal="center" vertical="top"/>
    </xf>
    <xf numFmtId="0" fontId="17" fillId="0" borderId="12" xfId="0" applyFont="1" applyBorder="1" applyAlignment="1">
      <alignment vertical="top" wrapText="1"/>
    </xf>
    <xf numFmtId="3" fontId="17" fillId="0" borderId="12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vertical="center"/>
    </xf>
    <xf numFmtId="3" fontId="17" fillId="0" borderId="58" xfId="0" applyNumberFormat="1" applyFont="1" applyBorder="1" applyAlignment="1">
      <alignment vertical="center"/>
    </xf>
    <xf numFmtId="3" fontId="17" fillId="0" borderId="110" xfId="0" applyNumberFormat="1" applyFont="1" applyBorder="1" applyAlignment="1">
      <alignment horizontal="center" vertical="center" wrapText="1"/>
    </xf>
    <xf numFmtId="3" fontId="16" fillId="0" borderId="22" xfId="0" applyNumberFormat="1" applyFont="1" applyBorder="1" applyAlignment="1">
      <alignment vertical="top" wrapText="1"/>
    </xf>
    <xf numFmtId="3" fontId="21" fillId="0" borderId="28" xfId="0" applyNumberFormat="1" applyFont="1" applyBorder="1" applyAlignment="1">
      <alignment horizontal="center" vertical="center"/>
    </xf>
    <xf numFmtId="1" fontId="17" fillId="0" borderId="0" xfId="42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4" fontId="17" fillId="0" borderId="29" xfId="0" applyNumberFormat="1" applyFont="1" applyBorder="1" applyAlignment="1">
      <alignment horizontal="center" vertical="center"/>
    </xf>
    <xf numFmtId="3" fontId="17" fillId="0" borderId="28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vertical="center"/>
    </xf>
    <xf numFmtId="4" fontId="17" fillId="0" borderId="29" xfId="0" applyNumberFormat="1" applyFont="1" applyBorder="1" applyAlignment="1">
      <alignment vertical="center"/>
    </xf>
    <xf numFmtId="4" fontId="16" fillId="33" borderId="53" xfId="0" applyNumberFormat="1" applyFont="1" applyFill="1" applyBorder="1" applyAlignment="1">
      <alignment horizontal="center" vertical="center" wrapText="1"/>
    </xf>
    <xf numFmtId="4" fontId="16" fillId="36" borderId="63" xfId="0" applyNumberFormat="1" applyFont="1" applyFill="1" applyBorder="1" applyAlignment="1">
      <alignment horizontal="center" vertical="center" wrapText="1"/>
    </xf>
    <xf numFmtId="4" fontId="29" fillId="36" borderId="56" xfId="0" applyNumberFormat="1" applyFont="1" applyFill="1" applyBorder="1" applyAlignment="1">
      <alignment horizontal="center" vertical="center" wrapText="1"/>
    </xf>
    <xf numFmtId="3" fontId="17" fillId="0" borderId="111" xfId="0" applyNumberFormat="1" applyFont="1" applyBorder="1" applyAlignment="1">
      <alignment horizontal="center" vertical="center" wrapText="1"/>
    </xf>
    <xf numFmtId="3" fontId="16" fillId="0" borderId="58" xfId="0" applyNumberFormat="1" applyFont="1" applyBorder="1" applyAlignment="1">
      <alignment vertical="top" wrapText="1"/>
    </xf>
    <xf numFmtId="3" fontId="82" fillId="0" borderId="82" xfId="0" applyNumberFormat="1" applyFont="1" applyBorder="1" applyAlignment="1">
      <alignment vertical="top" wrapText="1"/>
    </xf>
    <xf numFmtId="3" fontId="82" fillId="0" borderId="76" xfId="0" applyNumberFormat="1" applyFont="1" applyBorder="1" applyAlignment="1">
      <alignment vertical="top" wrapText="1"/>
    </xf>
    <xf numFmtId="3" fontId="82" fillId="0" borderId="56" xfId="0" applyNumberFormat="1" applyFont="1" applyBorder="1" applyAlignment="1">
      <alignment vertical="top" wrapText="1"/>
    </xf>
    <xf numFmtId="3" fontId="83" fillId="0" borderId="58" xfId="0" applyNumberFormat="1" applyFont="1" applyBorder="1" applyAlignment="1">
      <alignment vertical="top" wrapText="1"/>
    </xf>
    <xf numFmtId="3" fontId="17" fillId="0" borderId="55" xfId="0" applyNumberFormat="1" applyFont="1" applyBorder="1" applyAlignment="1">
      <alignment vertical="top" wrapText="1"/>
    </xf>
    <xf numFmtId="3" fontId="37" fillId="0" borderId="68" xfId="0" applyNumberFormat="1" applyFont="1" applyBorder="1" applyAlignment="1">
      <alignment vertical="top" wrapText="1"/>
    </xf>
    <xf numFmtId="3" fontId="16" fillId="0" borderId="67" xfId="0" applyNumberFormat="1" applyFont="1" applyBorder="1" applyAlignment="1">
      <alignment horizontal="center" vertical="center" wrapText="1"/>
    </xf>
    <xf numFmtId="1" fontId="5" fillId="0" borderId="0" xfId="42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4" fontId="5" fillId="35" borderId="0" xfId="42" applyNumberFormat="1" applyFont="1" applyFill="1" applyBorder="1" applyAlignment="1">
      <alignment horizontal="center" vertical="center"/>
    </xf>
    <xf numFmtId="4" fontId="5" fillId="35" borderId="29" xfId="42" applyNumberFormat="1" applyFont="1" applyFill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1" fontId="0" fillId="0" borderId="0" xfId="42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4" fontId="0" fillId="0" borderId="29" xfId="0" applyNumberFormat="1" applyBorder="1" applyAlignment="1">
      <alignment vertical="center"/>
    </xf>
    <xf numFmtId="3" fontId="17" fillId="0" borderId="56" xfId="0" applyNumberFormat="1" applyFont="1" applyBorder="1" applyAlignment="1">
      <alignment vertical="top" wrapText="1"/>
    </xf>
    <xf numFmtId="3" fontId="82" fillId="0" borderId="62" xfId="0" applyNumberFormat="1" applyFont="1" applyBorder="1" applyAlignment="1">
      <alignment vertical="top" wrapText="1"/>
    </xf>
    <xf numFmtId="3" fontId="16" fillId="0" borderId="49" xfId="0" applyNumberFormat="1" applyFont="1" applyBorder="1" applyAlignment="1">
      <alignment vertical="top" wrapText="1"/>
    </xf>
    <xf numFmtId="3" fontId="19" fillId="0" borderId="100" xfId="0" applyNumberFormat="1" applyFont="1" applyBorder="1" applyAlignment="1">
      <alignment vertical="top" wrapText="1"/>
    </xf>
    <xf numFmtId="3" fontId="16" fillId="0" borderId="37" xfId="0" applyNumberFormat="1" applyFont="1" applyBorder="1" applyAlignment="1">
      <alignment vertical="top" wrapText="1"/>
    </xf>
    <xf numFmtId="3" fontId="16" fillId="0" borderId="112" xfId="0" applyNumberFormat="1" applyFont="1" applyBorder="1" applyAlignment="1">
      <alignment vertical="top" wrapText="1"/>
    </xf>
    <xf numFmtId="3" fontId="83" fillId="0" borderId="37" xfId="0" applyNumberFormat="1" applyFont="1" applyBorder="1" applyAlignment="1">
      <alignment vertical="top" wrapText="1"/>
    </xf>
    <xf numFmtId="3" fontId="83" fillId="0" borderId="107" xfId="0" applyNumberFormat="1" applyFont="1" applyBorder="1" applyAlignment="1">
      <alignment vertical="top" wrapText="1"/>
    </xf>
    <xf numFmtId="3" fontId="83" fillId="0" borderId="102" xfId="0" applyNumberFormat="1" applyFont="1" applyBorder="1" applyAlignment="1">
      <alignment vertical="top" wrapText="1"/>
    </xf>
    <xf numFmtId="3" fontId="83" fillId="0" borderId="106" xfId="0" applyNumberFormat="1" applyFont="1" applyBorder="1" applyAlignment="1">
      <alignment vertical="top" wrapText="1"/>
    </xf>
    <xf numFmtId="3" fontId="83" fillId="0" borderId="19" xfId="0" applyNumberFormat="1" applyFont="1" applyBorder="1" applyAlignment="1">
      <alignment vertical="top" wrapText="1"/>
    </xf>
    <xf numFmtId="3" fontId="83" fillId="0" borderId="108" xfId="0" applyNumberFormat="1" applyFont="1" applyBorder="1" applyAlignment="1">
      <alignment vertical="top" wrapText="1"/>
    </xf>
    <xf numFmtId="3" fontId="83" fillId="0" borderId="22" xfId="0" applyNumberFormat="1" applyFont="1" applyBorder="1" applyAlignment="1">
      <alignment vertical="top" wrapText="1"/>
    </xf>
    <xf numFmtId="3" fontId="83" fillId="0" borderId="36" xfId="0" applyNumberFormat="1" applyFont="1" applyBorder="1" applyAlignment="1">
      <alignment vertical="top" wrapText="1"/>
    </xf>
    <xf numFmtId="3" fontId="83" fillId="0" borderId="20" xfId="0" applyNumberFormat="1" applyFont="1" applyBorder="1" applyAlignment="1">
      <alignment vertical="top" wrapText="1"/>
    </xf>
    <xf numFmtId="3" fontId="16" fillId="0" borderId="108" xfId="0" applyNumberFormat="1" applyFont="1" applyBorder="1" applyAlignment="1">
      <alignment vertical="top" wrapText="1"/>
    </xf>
    <xf numFmtId="3" fontId="16" fillId="0" borderId="106" xfId="0" applyNumberFormat="1" applyFont="1" applyBorder="1" applyAlignment="1">
      <alignment vertical="top" wrapText="1"/>
    </xf>
    <xf numFmtId="3" fontId="16" fillId="0" borderId="113" xfId="0" applyNumberFormat="1" applyFont="1" applyBorder="1" applyAlignment="1">
      <alignment vertical="top" wrapText="1"/>
    </xf>
    <xf numFmtId="3" fontId="16" fillId="0" borderId="114" xfId="0" applyNumberFormat="1" applyFont="1" applyBorder="1" applyAlignment="1">
      <alignment vertical="top" wrapText="1"/>
    </xf>
    <xf numFmtId="1" fontId="17" fillId="0" borderId="111" xfId="42" applyNumberFormat="1" applyFont="1" applyBorder="1" applyAlignment="1">
      <alignment horizontal="center" vertical="center" wrapText="1"/>
    </xf>
    <xf numFmtId="4" fontId="16" fillId="0" borderId="58" xfId="0" applyNumberFormat="1" applyFont="1" applyBorder="1" applyAlignment="1">
      <alignment vertical="top" wrapText="1"/>
    </xf>
    <xf numFmtId="4" fontId="82" fillId="0" borderId="71" xfId="0" applyNumberFormat="1" applyFont="1" applyBorder="1" applyAlignment="1">
      <alignment vertical="top" wrapText="1"/>
    </xf>
    <xf numFmtId="4" fontId="19" fillId="0" borderId="81" xfId="0" applyNumberFormat="1" applyFont="1" applyBorder="1" applyAlignment="1">
      <alignment vertical="top" wrapText="1"/>
    </xf>
    <xf numFmtId="4" fontId="82" fillId="0" borderId="82" xfId="0" applyNumberFormat="1" applyFont="1" applyBorder="1" applyAlignment="1">
      <alignment vertical="top" wrapText="1"/>
    </xf>
    <xf numFmtId="4" fontId="17" fillId="0" borderId="58" xfId="0" applyNumberFormat="1" applyFont="1" applyBorder="1" applyAlignment="1">
      <alignment vertical="top" wrapText="1"/>
    </xf>
    <xf numFmtId="4" fontId="16" fillId="0" borderId="55" xfId="0" applyNumberFormat="1" applyFont="1" applyBorder="1" applyAlignment="1">
      <alignment vertical="top" wrapText="1"/>
    </xf>
    <xf numFmtId="4" fontId="82" fillId="0" borderId="76" xfId="0" applyNumberFormat="1" applyFont="1" applyBorder="1" applyAlignment="1">
      <alignment vertical="top" wrapText="1"/>
    </xf>
    <xf numFmtId="4" fontId="82" fillId="0" borderId="56" xfId="0" applyNumberFormat="1" applyFont="1" applyBorder="1" applyAlignment="1">
      <alignment vertical="top" wrapText="1"/>
    </xf>
    <xf numFmtId="4" fontId="82" fillId="0" borderId="81" xfId="0" applyNumberFormat="1" applyFont="1" applyBorder="1" applyAlignment="1">
      <alignment vertical="top" wrapText="1"/>
    </xf>
    <xf numFmtId="4" fontId="83" fillId="0" borderId="58" xfId="0" applyNumberFormat="1" applyFont="1" applyBorder="1" applyAlignment="1">
      <alignment vertical="top" wrapText="1"/>
    </xf>
    <xf numFmtId="4" fontId="17" fillId="0" borderId="55" xfId="0" applyNumberFormat="1" applyFont="1" applyBorder="1" applyAlignment="1">
      <alignment vertical="top" wrapText="1"/>
    </xf>
    <xf numFmtId="4" fontId="19" fillId="0" borderId="68" xfId="0" applyNumberFormat="1" applyFont="1" applyBorder="1" applyAlignment="1">
      <alignment vertical="top" wrapText="1"/>
    </xf>
    <xf numFmtId="3" fontId="17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26" fillId="0" borderId="66" xfId="0" applyNumberFormat="1" applyFont="1" applyBorder="1" applyAlignment="1">
      <alignment vertical="center"/>
    </xf>
    <xf numFmtId="3" fontId="17" fillId="0" borderId="10" xfId="0" applyNumberFormat="1" applyFont="1" applyBorder="1" applyAlignment="1">
      <alignment vertical="center" wrapText="1"/>
    </xf>
    <xf numFmtId="3" fontId="17" fillId="34" borderId="12" xfId="0" applyNumberFormat="1" applyFont="1" applyFill="1" applyBorder="1" applyAlignment="1">
      <alignment vertical="center"/>
    </xf>
    <xf numFmtId="0" fontId="16" fillId="0" borderId="43" xfId="0" applyFont="1" applyBorder="1" applyAlignment="1">
      <alignment horizontal="center"/>
    </xf>
    <xf numFmtId="4" fontId="16" fillId="37" borderId="16" xfId="0" applyNumberFormat="1" applyFont="1" applyFill="1" applyBorder="1" applyAlignment="1">
      <alignment vertical="center" wrapText="1"/>
    </xf>
    <xf numFmtId="3" fontId="26" fillId="0" borderId="115" xfId="0" applyNumberFormat="1" applyFont="1" applyBorder="1" applyAlignment="1">
      <alignment vertical="top" wrapText="1"/>
    </xf>
    <xf numFmtId="4" fontId="16" fillId="36" borderId="35" xfId="0" applyNumberFormat="1" applyFont="1" applyFill="1" applyBorder="1" applyAlignment="1">
      <alignment vertical="center" wrapText="1"/>
    </xf>
    <xf numFmtId="3" fontId="82" fillId="0" borderId="98" xfId="0" applyNumberFormat="1" applyFont="1" applyBorder="1" applyAlignment="1">
      <alignment horizontal="center" vertical="top" wrapText="1"/>
    </xf>
    <xf numFmtId="3" fontId="83" fillId="0" borderId="86" xfId="0" applyNumberFormat="1" applyFont="1" applyBorder="1" applyAlignment="1">
      <alignment vertical="top" wrapText="1"/>
    </xf>
    <xf numFmtId="3" fontId="83" fillId="0" borderId="98" xfId="0" applyNumberFormat="1" applyFont="1" applyBorder="1" applyAlignment="1">
      <alignment vertical="top" wrapText="1"/>
    </xf>
    <xf numFmtId="3" fontId="82" fillId="0" borderId="18" xfId="0" applyNumberFormat="1" applyFont="1" applyBorder="1" applyAlignment="1">
      <alignment vertical="top" wrapText="1"/>
    </xf>
    <xf numFmtId="3" fontId="82" fillId="0" borderId="34" xfId="0" applyNumberFormat="1" applyFont="1" applyBorder="1" applyAlignment="1">
      <alignment vertical="top" wrapText="1"/>
    </xf>
    <xf numFmtId="3" fontId="19" fillId="0" borderId="77" xfId="0" applyNumberFormat="1" applyFont="1" applyBorder="1" applyAlignment="1">
      <alignment vertical="top" wrapText="1"/>
    </xf>
    <xf numFmtId="3" fontId="82" fillId="0" borderId="99" xfId="0" applyNumberFormat="1" applyFont="1" applyBorder="1" applyAlignment="1">
      <alignment vertical="top" wrapText="1"/>
    </xf>
    <xf numFmtId="1" fontId="16" fillId="0" borderId="15" xfId="42" applyNumberFormat="1" applyFont="1" applyBorder="1" applyAlignment="1">
      <alignment horizontal="center" vertical="top" wrapText="1"/>
    </xf>
    <xf numFmtId="4" fontId="16" fillId="0" borderId="63" xfId="0" applyNumberFormat="1" applyFont="1" applyBorder="1" applyAlignment="1">
      <alignment vertical="top" wrapText="1"/>
    </xf>
    <xf numFmtId="3" fontId="83" fillId="0" borderId="105" xfId="0" applyNumberFormat="1" applyFont="1" applyBorder="1" applyAlignment="1">
      <alignment vertical="top" wrapText="1"/>
    </xf>
    <xf numFmtId="3" fontId="16" fillId="0" borderId="52" xfId="0" applyNumberFormat="1" applyFont="1" applyBorder="1" applyAlignment="1">
      <alignment vertical="top" wrapText="1"/>
    </xf>
    <xf numFmtId="3" fontId="19" fillId="0" borderId="74" xfId="0" applyNumberFormat="1" applyFont="1" applyBorder="1" applyAlignment="1">
      <alignment vertical="top" wrapText="1"/>
    </xf>
    <xf numFmtId="3" fontId="16" fillId="0" borderId="63" xfId="0" applyNumberFormat="1" applyFont="1" applyBorder="1" applyAlignment="1">
      <alignment vertical="top" wrapText="1"/>
    </xf>
    <xf numFmtId="3" fontId="83" fillId="0" borderId="74" xfId="0" applyNumberFormat="1" applyFont="1" applyBorder="1" applyAlignment="1">
      <alignment vertical="top" wrapText="1"/>
    </xf>
    <xf numFmtId="3" fontId="19" fillId="0" borderId="28" xfId="0" applyNumberFormat="1" applyFont="1" applyBorder="1" applyAlignment="1">
      <alignment vertical="top" wrapText="1"/>
    </xf>
    <xf numFmtId="3" fontId="16" fillId="0" borderId="87" xfId="0" applyNumberFormat="1" applyFont="1" applyBorder="1" applyAlignment="1">
      <alignment vertical="top" wrapText="1"/>
    </xf>
    <xf numFmtId="3" fontId="82" fillId="0" borderId="10" xfId="0" applyNumberFormat="1" applyFont="1" applyBorder="1" applyAlignment="1">
      <alignment vertical="top" wrapText="1"/>
    </xf>
    <xf numFmtId="0" fontId="20" fillId="38" borderId="24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3" fontId="27" fillId="0" borderId="11" xfId="0" applyNumberFormat="1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3" fontId="44" fillId="0" borderId="10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4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82" fillId="0" borderId="1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/>
    </xf>
    <xf numFmtId="4" fontId="36" fillId="0" borderId="0" xfId="0" applyNumberFormat="1" applyFont="1" applyBorder="1" applyAlignment="1">
      <alignment/>
    </xf>
    <xf numFmtId="4" fontId="16" fillId="36" borderId="63" xfId="0" applyNumberFormat="1" applyFont="1" applyFill="1" applyBorder="1" applyAlignment="1">
      <alignment vertical="center" wrapText="1"/>
    </xf>
    <xf numFmtId="3" fontId="82" fillId="0" borderId="116" xfId="0" applyNumberFormat="1" applyFont="1" applyBorder="1" applyAlignment="1">
      <alignment horizontal="center" vertical="top" wrapText="1"/>
    </xf>
    <xf numFmtId="1" fontId="82" fillId="0" borderId="117" xfId="42" applyNumberFormat="1" applyFont="1" applyBorder="1" applyAlignment="1">
      <alignment horizontal="center" vertical="top" wrapText="1"/>
    </xf>
    <xf numFmtId="4" fontId="82" fillId="0" borderId="118" xfId="0" applyNumberFormat="1" applyFont="1" applyBorder="1" applyAlignment="1">
      <alignment vertical="top" wrapText="1"/>
    </xf>
    <xf numFmtId="3" fontId="83" fillId="0" borderId="113" xfId="0" applyNumberFormat="1" applyFont="1" applyBorder="1" applyAlignment="1">
      <alignment vertical="top" wrapText="1"/>
    </xf>
    <xf numFmtId="3" fontId="82" fillId="0" borderId="113" xfId="0" applyNumberFormat="1" applyFont="1" applyBorder="1" applyAlignment="1">
      <alignment vertical="top" wrapText="1"/>
    </xf>
    <xf numFmtId="3" fontId="82" fillId="0" borderId="61" xfId="0" applyNumberFormat="1" applyFont="1" applyBorder="1" applyAlignment="1">
      <alignment vertical="top" wrapText="1"/>
    </xf>
    <xf numFmtId="3" fontId="82" fillId="0" borderId="117" xfId="0" applyNumberFormat="1" applyFont="1" applyBorder="1" applyAlignment="1">
      <alignment vertical="top" wrapText="1"/>
    </xf>
    <xf numFmtId="3" fontId="82" fillId="0" borderId="119" xfId="0" applyNumberFormat="1" applyFont="1" applyBorder="1" applyAlignment="1">
      <alignment vertical="top" wrapText="1"/>
    </xf>
    <xf numFmtId="3" fontId="82" fillId="0" borderId="118" xfId="0" applyNumberFormat="1" applyFont="1" applyBorder="1" applyAlignment="1">
      <alignment vertical="top" wrapText="1"/>
    </xf>
    <xf numFmtId="3" fontId="19" fillId="0" borderId="32" xfId="0" applyNumberFormat="1" applyFont="1" applyBorder="1" applyAlignment="1">
      <alignment vertical="top" wrapText="1"/>
    </xf>
    <xf numFmtId="3" fontId="82" fillId="0" borderId="120" xfId="0" applyNumberFormat="1" applyFont="1" applyBorder="1" applyAlignment="1">
      <alignment horizontal="center" vertical="top" wrapText="1"/>
    </xf>
    <xf numFmtId="1" fontId="82" fillId="0" borderId="121" xfId="42" applyNumberFormat="1" applyFont="1" applyBorder="1" applyAlignment="1">
      <alignment horizontal="center" vertical="top" wrapText="1"/>
    </xf>
    <xf numFmtId="4" fontId="82" fillId="0" borderId="122" xfId="0" applyNumberFormat="1" applyFont="1" applyBorder="1" applyAlignment="1">
      <alignment vertical="top" wrapText="1"/>
    </xf>
    <xf numFmtId="3" fontId="83" fillId="0" borderId="123" xfId="0" applyNumberFormat="1" applyFont="1" applyBorder="1" applyAlignment="1">
      <alignment vertical="top" wrapText="1"/>
    </xf>
    <xf numFmtId="3" fontId="82" fillId="0" borderId="124" xfId="0" applyNumberFormat="1" applyFont="1" applyBorder="1" applyAlignment="1">
      <alignment vertical="top" wrapText="1"/>
    </xf>
    <xf numFmtId="3" fontId="82" fillId="0" borderId="121" xfId="0" applyNumberFormat="1" applyFont="1" applyBorder="1" applyAlignment="1">
      <alignment vertical="top" wrapText="1"/>
    </xf>
    <xf numFmtId="3" fontId="82" fillId="0" borderId="125" xfId="0" applyNumberFormat="1" applyFont="1" applyBorder="1" applyAlignment="1">
      <alignment vertical="top" wrapText="1"/>
    </xf>
    <xf numFmtId="3" fontId="82" fillId="0" borderId="122" xfId="0" applyNumberFormat="1" applyFont="1" applyBorder="1" applyAlignment="1">
      <alignment vertical="top" wrapText="1"/>
    </xf>
    <xf numFmtId="3" fontId="16" fillId="0" borderId="126" xfId="0" applyNumberFormat="1" applyFont="1" applyBorder="1" applyAlignment="1">
      <alignment horizontal="center" vertical="top" wrapText="1"/>
    </xf>
    <xf numFmtId="1" fontId="16" fillId="0" borderId="64" xfId="42" applyNumberFormat="1" applyFont="1" applyBorder="1" applyAlignment="1">
      <alignment horizontal="center" vertical="top" wrapText="1"/>
    </xf>
    <xf numFmtId="4" fontId="16" fillId="0" borderId="67" xfId="0" applyNumberFormat="1" applyFont="1" applyBorder="1" applyAlignment="1">
      <alignment vertical="top" wrapText="1"/>
    </xf>
    <xf numFmtId="3" fontId="16" fillId="0" borderId="64" xfId="0" applyNumberFormat="1" applyFont="1" applyBorder="1" applyAlignment="1">
      <alignment vertical="top" wrapText="1"/>
    </xf>
    <xf numFmtId="3" fontId="16" fillId="0" borderId="67" xfId="0" applyNumberFormat="1" applyFont="1" applyBorder="1" applyAlignment="1">
      <alignment vertical="top" wrapText="1"/>
    </xf>
    <xf numFmtId="3" fontId="16" fillId="0" borderId="34" xfId="0" applyNumberFormat="1" applyFont="1" applyBorder="1" applyAlignment="1">
      <alignment vertical="top" wrapText="1"/>
    </xf>
    <xf numFmtId="4" fontId="29" fillId="38" borderId="35" xfId="0" applyNumberFormat="1" applyFont="1" applyFill="1" applyBorder="1" applyAlignment="1">
      <alignment horizontal="center" vertical="center" wrapText="1"/>
    </xf>
    <xf numFmtId="4" fontId="29" fillId="36" borderId="39" xfId="0" applyNumberFormat="1" applyFont="1" applyFill="1" applyBorder="1" applyAlignment="1">
      <alignment horizontal="center" vertical="center" wrapText="1"/>
    </xf>
    <xf numFmtId="3" fontId="17" fillId="0" borderId="127" xfId="0" applyNumberFormat="1" applyFont="1" applyBorder="1" applyAlignment="1">
      <alignment horizontal="center" vertical="center" wrapText="1"/>
    </xf>
    <xf numFmtId="3" fontId="19" fillId="0" borderId="128" xfId="0" applyNumberFormat="1" applyFont="1" applyBorder="1" applyAlignment="1">
      <alignment vertical="top" wrapText="1"/>
    </xf>
    <xf numFmtId="3" fontId="17" fillId="0" borderId="129" xfId="0" applyNumberFormat="1" applyFont="1" applyBorder="1" applyAlignment="1">
      <alignment vertical="top" wrapText="1"/>
    </xf>
    <xf numFmtId="3" fontId="17" fillId="0" borderId="130" xfId="0" applyNumberFormat="1" applyFont="1" applyBorder="1" applyAlignment="1">
      <alignment vertical="top" wrapText="1"/>
    </xf>
    <xf numFmtId="3" fontId="16" fillId="0" borderId="47" xfId="0" applyNumberFormat="1" applyFont="1" applyBorder="1" applyAlignment="1">
      <alignment vertical="top" wrapText="1"/>
    </xf>
    <xf numFmtId="3" fontId="16" fillId="0" borderId="111" xfId="0" applyNumberFormat="1" applyFont="1" applyBorder="1" applyAlignment="1">
      <alignment vertical="top" wrapText="1"/>
    </xf>
    <xf numFmtId="0" fontId="0" fillId="0" borderId="52" xfId="0" applyBorder="1" applyAlignment="1">
      <alignment/>
    </xf>
    <xf numFmtId="3" fontId="0" fillId="0" borderId="63" xfId="0" applyNumberFormat="1" applyBorder="1" applyAlignment="1">
      <alignment/>
    </xf>
    <xf numFmtId="0" fontId="0" fillId="0" borderId="72" xfId="0" applyBorder="1" applyAlignment="1">
      <alignment/>
    </xf>
    <xf numFmtId="3" fontId="0" fillId="0" borderId="56" xfId="0" applyNumberFormat="1" applyBorder="1" applyAlignment="1">
      <alignment horizontal="right"/>
    </xf>
    <xf numFmtId="3" fontId="0" fillId="0" borderId="56" xfId="0" applyNumberFormat="1" applyBorder="1" applyAlignment="1">
      <alignment/>
    </xf>
    <xf numFmtId="0" fontId="0" fillId="0" borderId="56" xfId="0" applyBorder="1" applyAlignment="1">
      <alignment/>
    </xf>
    <xf numFmtId="3" fontId="0" fillId="0" borderId="56" xfId="0" applyNumberFormat="1" applyFill="1" applyBorder="1" applyAlignment="1">
      <alignment/>
    </xf>
    <xf numFmtId="0" fontId="0" fillId="0" borderId="57" xfId="0" applyBorder="1" applyAlignment="1">
      <alignment/>
    </xf>
    <xf numFmtId="3" fontId="0" fillId="0" borderId="55" xfId="0" applyNumberFormat="1" applyFill="1" applyBorder="1" applyAlignment="1">
      <alignment/>
    </xf>
    <xf numFmtId="3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0" fontId="0" fillId="0" borderId="59" xfId="0" applyBorder="1" applyAlignment="1">
      <alignment/>
    </xf>
    <xf numFmtId="3" fontId="0" fillId="0" borderId="60" xfId="0" applyNumberFormat="1" applyBorder="1" applyAlignment="1">
      <alignment/>
    </xf>
    <xf numFmtId="0" fontId="0" fillId="0" borderId="61" xfId="0" applyBorder="1" applyAlignment="1">
      <alignment/>
    </xf>
    <xf numFmtId="3" fontId="0" fillId="0" borderId="68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3" fontId="0" fillId="0" borderId="111" xfId="0" applyNumberFormat="1" applyFill="1" applyBorder="1" applyAlignment="1">
      <alignment/>
    </xf>
    <xf numFmtId="0" fontId="0" fillId="0" borderId="63" xfId="0" applyBorder="1" applyAlignment="1">
      <alignment/>
    </xf>
    <xf numFmtId="0" fontId="0" fillId="0" borderId="54" xfId="0" applyBorder="1" applyAlignment="1">
      <alignment/>
    </xf>
    <xf numFmtId="3" fontId="40" fillId="0" borderId="63" xfId="0" applyNumberFormat="1" applyFont="1" applyBorder="1" applyAlignment="1">
      <alignment/>
    </xf>
    <xf numFmtId="3" fontId="40" fillId="0" borderId="56" xfId="0" applyNumberFormat="1" applyFont="1" applyBorder="1" applyAlignment="1">
      <alignment/>
    </xf>
    <xf numFmtId="0" fontId="40" fillId="0" borderId="56" xfId="0" applyFont="1" applyBorder="1" applyAlignment="1">
      <alignment/>
    </xf>
    <xf numFmtId="0" fontId="0" fillId="0" borderId="32" xfId="0" applyBorder="1" applyAlignment="1">
      <alignment/>
    </xf>
    <xf numFmtId="0" fontId="40" fillId="0" borderId="31" xfId="0" applyFont="1" applyBorder="1" applyAlignment="1">
      <alignment/>
    </xf>
    <xf numFmtId="0" fontId="40" fillId="0" borderId="61" xfId="0" applyFont="1" applyBorder="1" applyAlignment="1">
      <alignment/>
    </xf>
    <xf numFmtId="0" fontId="40" fillId="0" borderId="60" xfId="0" applyFont="1" applyBorder="1" applyAlignment="1">
      <alignment/>
    </xf>
    <xf numFmtId="0" fontId="40" fillId="0" borderId="68" xfId="0" applyFont="1" applyBorder="1" applyAlignment="1">
      <alignment/>
    </xf>
    <xf numFmtId="3" fontId="86" fillId="0" borderId="10" xfId="0" applyNumberFormat="1" applyFont="1" applyBorder="1" applyAlignment="1">
      <alignment horizontal="right" vertical="center" wrapText="1"/>
    </xf>
    <xf numFmtId="3" fontId="87" fillId="0" borderId="10" xfId="0" applyNumberFormat="1" applyFont="1" applyBorder="1" applyAlignment="1">
      <alignment horizontal="right" vertical="center"/>
    </xf>
    <xf numFmtId="3" fontId="86" fillId="0" borderId="10" xfId="0" applyNumberFormat="1" applyFont="1" applyBorder="1" applyAlignment="1">
      <alignment horizontal="right" vertical="center"/>
    </xf>
    <xf numFmtId="0" fontId="16" fillId="0" borderId="49" xfId="0" applyFont="1" applyBorder="1" applyAlignment="1" quotePrefix="1">
      <alignment horizontal="center"/>
    </xf>
    <xf numFmtId="0" fontId="17" fillId="0" borderId="59" xfId="0" applyFont="1" applyBorder="1" applyAlignment="1">
      <alignment horizontal="center"/>
    </xf>
    <xf numFmtId="0" fontId="17" fillId="0" borderId="62" xfId="0" applyFont="1" applyBorder="1" applyAlignment="1">
      <alignment horizontal="center" vertical="center"/>
    </xf>
    <xf numFmtId="0" fontId="17" fillId="0" borderId="62" xfId="0" applyFont="1" applyBorder="1" applyAlignment="1">
      <alignment vertical="center"/>
    </xf>
    <xf numFmtId="3" fontId="19" fillId="0" borderId="62" xfId="0" applyNumberFormat="1" applyFont="1" applyBorder="1" applyAlignment="1">
      <alignment vertical="center"/>
    </xf>
    <xf numFmtId="3" fontId="17" fillId="0" borderId="62" xfId="0" applyNumberFormat="1" applyFont="1" applyBorder="1" applyAlignment="1">
      <alignment vertical="center"/>
    </xf>
    <xf numFmtId="3" fontId="19" fillId="0" borderId="60" xfId="0" applyNumberFormat="1" applyFont="1" applyBorder="1" applyAlignment="1">
      <alignment vertical="center"/>
    </xf>
    <xf numFmtId="0" fontId="17" fillId="0" borderId="120" xfId="0" applyFont="1" applyBorder="1" applyAlignment="1">
      <alignment horizontal="center"/>
    </xf>
    <xf numFmtId="0" fontId="17" fillId="0" borderId="121" xfId="0" applyFont="1" applyBorder="1" applyAlignment="1">
      <alignment horizontal="center" vertical="center"/>
    </xf>
    <xf numFmtId="0" fontId="17" fillId="0" borderId="121" xfId="0" applyFont="1" applyBorder="1" applyAlignment="1">
      <alignment vertical="center"/>
    </xf>
    <xf numFmtId="3" fontId="19" fillId="0" borderId="121" xfId="0" applyNumberFormat="1" applyFont="1" applyBorder="1" applyAlignment="1">
      <alignment vertical="center"/>
    </xf>
    <xf numFmtId="3" fontId="17" fillId="0" borderId="121" xfId="0" applyNumberFormat="1" applyFont="1" applyBorder="1" applyAlignment="1">
      <alignment vertical="center"/>
    </xf>
    <xf numFmtId="3" fontId="19" fillId="0" borderId="125" xfId="0" applyNumberFormat="1" applyFont="1" applyBorder="1" applyAlignment="1">
      <alignment vertical="center"/>
    </xf>
    <xf numFmtId="168" fontId="16" fillId="0" borderId="122" xfId="54" applyNumberFormat="1" applyFont="1" applyBorder="1" applyAlignment="1">
      <alignment vertical="center"/>
    </xf>
    <xf numFmtId="0" fontId="16" fillId="0" borderId="74" xfId="0" applyFont="1" applyBorder="1" applyAlignment="1">
      <alignment horizontal="center"/>
    </xf>
    <xf numFmtId="0" fontId="16" fillId="0" borderId="98" xfId="0" applyFont="1" applyBorder="1" applyAlignment="1">
      <alignment horizontal="center"/>
    </xf>
    <xf numFmtId="0" fontId="17" fillId="0" borderId="131" xfId="0" applyFont="1" applyBorder="1" applyAlignment="1">
      <alignment horizontal="center"/>
    </xf>
    <xf numFmtId="0" fontId="16" fillId="0" borderId="97" xfId="0" applyFont="1" applyBorder="1" applyAlignment="1">
      <alignment horizontal="center"/>
    </xf>
    <xf numFmtId="0" fontId="17" fillId="0" borderId="116" xfId="0" applyFont="1" applyBorder="1" applyAlignment="1">
      <alignment horizontal="center"/>
    </xf>
    <xf numFmtId="0" fontId="17" fillId="0" borderId="117" xfId="0" applyFont="1" applyBorder="1" applyAlignment="1">
      <alignment horizontal="center" vertical="center"/>
    </xf>
    <xf numFmtId="0" fontId="17" fillId="0" borderId="117" xfId="0" applyFont="1" applyBorder="1" applyAlignment="1" quotePrefix="1">
      <alignment horizontal="center" vertical="center"/>
    </xf>
    <xf numFmtId="0" fontId="17" fillId="0" borderId="117" xfId="0" applyFont="1" applyBorder="1" applyAlignment="1">
      <alignment vertical="center"/>
    </xf>
    <xf numFmtId="3" fontId="19" fillId="0" borderId="117" xfId="0" applyNumberFormat="1" applyFont="1" applyBorder="1" applyAlignment="1">
      <alignment vertical="center"/>
    </xf>
    <xf numFmtId="3" fontId="17" fillId="0" borderId="117" xfId="0" applyNumberFormat="1" applyFont="1" applyBorder="1" applyAlignment="1">
      <alignment vertical="center"/>
    </xf>
    <xf numFmtId="3" fontId="19" fillId="0" borderId="119" xfId="0" applyNumberFormat="1" applyFont="1" applyBorder="1" applyAlignment="1">
      <alignment vertical="center"/>
    </xf>
    <xf numFmtId="168" fontId="16" fillId="0" borderId="118" xfId="54" applyNumberFormat="1" applyFont="1" applyBorder="1" applyAlignment="1">
      <alignment vertical="center"/>
    </xf>
    <xf numFmtId="0" fontId="17" fillId="0" borderId="91" xfId="0" applyFont="1" applyBorder="1" applyAlignment="1">
      <alignment horizontal="center"/>
    </xf>
    <xf numFmtId="0" fontId="17" fillId="0" borderId="92" xfId="0" applyFont="1" applyBorder="1" applyAlignment="1" quotePrefix="1">
      <alignment horizontal="center" vertical="center"/>
    </xf>
    <xf numFmtId="0" fontId="17" fillId="0" borderId="92" xfId="0" applyFont="1" applyBorder="1" applyAlignment="1">
      <alignment vertical="center"/>
    </xf>
    <xf numFmtId="3" fontId="17" fillId="0" borderId="92" xfId="0" applyNumberFormat="1" applyFont="1" applyBorder="1" applyAlignment="1">
      <alignment vertical="center"/>
    </xf>
    <xf numFmtId="3" fontId="19" fillId="0" borderId="132" xfId="0" applyNumberFormat="1" applyFont="1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3" fontId="17" fillId="0" borderId="47" xfId="0" applyNumberFormat="1" applyFont="1" applyBorder="1" applyAlignment="1">
      <alignment vertical="center"/>
    </xf>
    <xf numFmtId="168" fontId="16" fillId="0" borderId="93" xfId="54" applyNumberFormat="1" applyFont="1" applyBorder="1" applyAlignment="1">
      <alignment vertical="center"/>
    </xf>
    <xf numFmtId="0" fontId="37" fillId="0" borderId="117" xfId="0" applyFont="1" applyBorder="1" applyAlignment="1">
      <alignment vertical="center"/>
    </xf>
    <xf numFmtId="0" fontId="17" fillId="0" borderId="119" xfId="0" applyFont="1" applyBorder="1" applyAlignment="1">
      <alignment vertical="center"/>
    </xf>
    <xf numFmtId="168" fontId="17" fillId="0" borderId="118" xfId="54" applyNumberFormat="1" applyFont="1" applyBorder="1" applyAlignment="1">
      <alignment vertical="center"/>
    </xf>
    <xf numFmtId="0" fontId="82" fillId="0" borderId="121" xfId="0" applyFont="1" applyBorder="1" applyAlignment="1">
      <alignment vertic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32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3" fontId="82" fillId="0" borderId="101" xfId="0" applyNumberFormat="1" applyFont="1" applyBorder="1" applyAlignment="1">
      <alignment horizontal="center" vertical="top" wrapText="1"/>
    </xf>
    <xf numFmtId="3" fontId="83" fillId="0" borderId="77" xfId="0" applyNumberFormat="1" applyFont="1" applyBorder="1" applyAlignment="1">
      <alignment vertical="top" wrapText="1"/>
    </xf>
    <xf numFmtId="3" fontId="19" fillId="0" borderId="101" xfId="0" applyNumberFormat="1" applyFont="1" applyBorder="1" applyAlignment="1">
      <alignment vertical="top" wrapText="1"/>
    </xf>
    <xf numFmtId="3" fontId="16" fillId="0" borderId="72" xfId="0" applyNumberFormat="1" applyFont="1" applyBorder="1" applyAlignment="1">
      <alignment horizontal="center" vertical="top" wrapText="1"/>
    </xf>
    <xf numFmtId="3" fontId="16" fillId="0" borderId="102" xfId="0" applyNumberFormat="1" applyFont="1" applyBorder="1" applyAlignment="1">
      <alignment vertical="top" wrapText="1"/>
    </xf>
    <xf numFmtId="3" fontId="16" fillId="0" borderId="17" xfId="0" applyNumberFormat="1" applyFont="1" applyBorder="1" applyAlignment="1">
      <alignment vertical="top" wrapText="1"/>
    </xf>
    <xf numFmtId="3" fontId="16" fillId="0" borderId="39" xfId="0" applyNumberFormat="1" applyFont="1" applyBorder="1" applyAlignment="1">
      <alignment vertical="top" wrapText="1"/>
    </xf>
    <xf numFmtId="3" fontId="16" fillId="0" borderId="56" xfId="0" applyNumberFormat="1" applyFont="1" applyBorder="1" applyAlignment="1">
      <alignment vertical="top" wrapText="1"/>
    </xf>
    <xf numFmtId="3" fontId="16" fillId="0" borderId="0" xfId="0" applyNumberFormat="1" applyFont="1" applyBorder="1" applyAlignment="1">
      <alignment vertical="top" wrapText="1"/>
    </xf>
    <xf numFmtId="1" fontId="17" fillId="0" borderId="17" xfId="42" applyNumberFormat="1" applyFont="1" applyBorder="1" applyAlignment="1">
      <alignment horizontal="center" vertical="top" wrapText="1"/>
    </xf>
    <xf numFmtId="4" fontId="17" fillId="0" borderId="56" xfId="0" applyNumberFormat="1" applyFont="1" applyBorder="1" applyAlignment="1">
      <alignment vertical="top" wrapText="1"/>
    </xf>
    <xf numFmtId="3" fontId="17" fillId="0" borderId="65" xfId="0" applyNumberFormat="1" applyFont="1" applyBorder="1" applyAlignment="1">
      <alignment horizontal="center" vertical="top" wrapText="1"/>
    </xf>
    <xf numFmtId="1" fontId="17" fillId="0" borderId="66" xfId="42" applyNumberFormat="1" applyFont="1" applyBorder="1" applyAlignment="1">
      <alignment horizontal="center" vertical="top" wrapText="1"/>
    </xf>
    <xf numFmtId="4" fontId="17" fillId="0" borderId="130" xfId="0" applyNumberFormat="1" applyFont="1" applyBorder="1" applyAlignment="1">
      <alignment vertical="top" wrapText="1"/>
    </xf>
    <xf numFmtId="3" fontId="16" fillId="0" borderId="90" xfId="0" applyNumberFormat="1" applyFont="1" applyBorder="1" applyAlignment="1">
      <alignment vertical="top" wrapText="1"/>
    </xf>
    <xf numFmtId="3" fontId="17" fillId="0" borderId="90" xfId="0" applyNumberFormat="1" applyFont="1" applyBorder="1" applyAlignment="1">
      <alignment vertical="top" wrapText="1"/>
    </xf>
    <xf numFmtId="3" fontId="19" fillId="0" borderId="66" xfId="0" applyNumberFormat="1" applyFont="1" applyBorder="1" applyAlignment="1">
      <alignment vertical="top" wrapText="1"/>
    </xf>
    <xf numFmtId="3" fontId="17" fillId="0" borderId="66" xfId="0" applyNumberFormat="1" applyFont="1" applyBorder="1" applyAlignment="1">
      <alignment vertical="top" wrapText="1"/>
    </xf>
    <xf numFmtId="3" fontId="82" fillId="0" borderId="123" xfId="0" applyNumberFormat="1" applyFont="1" applyBorder="1" applyAlignment="1">
      <alignment vertical="top" wrapText="1"/>
    </xf>
    <xf numFmtId="3" fontId="37" fillId="0" borderId="116" xfId="0" applyNumberFormat="1" applyFont="1" applyBorder="1" applyAlignment="1">
      <alignment horizontal="center" vertical="top" wrapText="1"/>
    </xf>
    <xf numFmtId="1" fontId="19" fillId="0" borderId="117" xfId="42" applyNumberFormat="1" applyFont="1" applyBorder="1" applyAlignment="1">
      <alignment horizontal="center" vertical="top" wrapText="1"/>
    </xf>
    <xf numFmtId="4" fontId="19" fillId="0" borderId="118" xfId="0" applyNumberFormat="1" applyFont="1" applyBorder="1" applyAlignment="1">
      <alignment vertical="top" wrapText="1"/>
    </xf>
    <xf numFmtId="3" fontId="19" fillId="0" borderId="113" xfId="0" applyNumberFormat="1" applyFont="1" applyBorder="1" applyAlignment="1">
      <alignment vertical="top" wrapText="1"/>
    </xf>
    <xf numFmtId="3" fontId="19" fillId="0" borderId="117" xfId="0" applyNumberFormat="1" applyFont="1" applyBorder="1" applyAlignment="1">
      <alignment vertical="top" wrapText="1"/>
    </xf>
    <xf numFmtId="3" fontId="19" fillId="0" borderId="119" xfId="0" applyNumberFormat="1" applyFont="1" applyBorder="1" applyAlignment="1">
      <alignment vertical="top" wrapText="1"/>
    </xf>
    <xf numFmtId="3" fontId="19" fillId="0" borderId="118" xfId="0" applyNumberFormat="1" applyFont="1" applyBorder="1" applyAlignment="1">
      <alignment vertical="top" wrapText="1"/>
    </xf>
    <xf numFmtId="3" fontId="19" fillId="0" borderId="120" xfId="0" applyNumberFormat="1" applyFont="1" applyBorder="1" applyAlignment="1">
      <alignment horizontal="center" vertical="top" wrapText="1"/>
    </xf>
    <xf numFmtId="1" fontId="19" fillId="0" borderId="121" xfId="42" applyNumberFormat="1" applyFont="1" applyBorder="1" applyAlignment="1">
      <alignment horizontal="center" vertical="top" wrapText="1"/>
    </xf>
    <xf numFmtId="4" fontId="19" fillId="0" borderId="122" xfId="0" applyNumberFormat="1" applyFont="1" applyBorder="1" applyAlignment="1">
      <alignment vertical="top" wrapText="1"/>
    </xf>
    <xf numFmtId="3" fontId="16" fillId="0" borderId="124" xfId="0" applyNumberFormat="1" applyFont="1" applyBorder="1" applyAlignment="1">
      <alignment vertical="top" wrapText="1"/>
    </xf>
    <xf numFmtId="3" fontId="19" fillId="0" borderId="124" xfId="0" applyNumberFormat="1" applyFont="1" applyBorder="1" applyAlignment="1">
      <alignment vertical="top" wrapText="1"/>
    </xf>
    <xf numFmtId="3" fontId="19" fillId="0" borderId="121" xfId="0" applyNumberFormat="1" applyFont="1" applyBorder="1" applyAlignment="1">
      <alignment vertical="top" wrapText="1"/>
    </xf>
    <xf numFmtId="3" fontId="19" fillId="0" borderId="125" xfId="0" applyNumberFormat="1" applyFont="1" applyBorder="1" applyAlignment="1">
      <alignment vertical="top" wrapText="1"/>
    </xf>
    <xf numFmtId="3" fontId="19" fillId="0" borderId="122" xfId="0" applyNumberFormat="1" applyFont="1" applyBorder="1" applyAlignment="1">
      <alignment vertical="top" wrapText="1"/>
    </xf>
    <xf numFmtId="0" fontId="19" fillId="0" borderId="7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02" xfId="0" applyFont="1" applyBorder="1" applyAlignment="1">
      <alignment horizontal="left" vertical="center" wrapText="1"/>
    </xf>
    <xf numFmtId="3" fontId="17" fillId="0" borderId="10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vertical="center" wrapText="1"/>
    </xf>
    <xf numFmtId="3" fontId="19" fillId="0" borderId="55" xfId="0" applyNumberFormat="1" applyFont="1" applyBorder="1" applyAlignment="1">
      <alignment vertical="center"/>
    </xf>
    <xf numFmtId="0" fontId="34" fillId="0" borderId="22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3" fontId="46" fillId="0" borderId="1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right" vertical="center"/>
    </xf>
    <xf numFmtId="0" fontId="16" fillId="33" borderId="23" xfId="0" applyFont="1" applyFill="1" applyBorder="1" applyAlignment="1">
      <alignment horizontal="center" vertical="center" wrapText="1"/>
    </xf>
    <xf numFmtId="0" fontId="16" fillId="33" borderId="3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3" fontId="16" fillId="0" borderId="26" xfId="0" applyNumberFormat="1" applyFont="1" applyBorder="1" applyAlignment="1">
      <alignment horizontal="center" vertical="center"/>
    </xf>
    <xf numFmtId="0" fontId="83" fillId="38" borderId="23" xfId="0" applyFont="1" applyFill="1" applyBorder="1" applyAlignment="1">
      <alignment horizontal="center" vertical="center"/>
    </xf>
    <xf numFmtId="0" fontId="83" fillId="38" borderId="30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16" fillId="33" borderId="30" xfId="0" applyFont="1" applyFill="1" applyBorder="1" applyAlignment="1">
      <alignment horizontal="center" vertical="center"/>
    </xf>
    <xf numFmtId="9" fontId="16" fillId="38" borderId="23" xfId="54" applyFont="1" applyFill="1" applyBorder="1" applyAlignment="1">
      <alignment horizontal="center" vertical="center"/>
    </xf>
    <xf numFmtId="9" fontId="16" fillId="38" borderId="30" xfId="54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 wrapText="1"/>
    </xf>
    <xf numFmtId="0" fontId="42" fillId="33" borderId="30" xfId="0" applyFont="1" applyFill="1" applyBorder="1" applyAlignment="1">
      <alignment horizontal="center" vertical="center" wrapText="1"/>
    </xf>
    <xf numFmtId="0" fontId="16" fillId="39" borderId="23" xfId="0" applyFont="1" applyFill="1" applyBorder="1" applyAlignment="1">
      <alignment horizontal="center" vertical="center" wrapText="1"/>
    </xf>
    <xf numFmtId="0" fontId="16" fillId="39" borderId="30" xfId="0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horizontal="center" vertical="center" wrapText="1"/>
    </xf>
    <xf numFmtId="0" fontId="16" fillId="36" borderId="30" xfId="0" applyFont="1" applyFill="1" applyBorder="1" applyAlignment="1">
      <alignment horizontal="center" vertical="center" wrapText="1"/>
    </xf>
    <xf numFmtId="1" fontId="16" fillId="0" borderId="42" xfId="42" applyNumberFormat="1" applyFont="1" applyBorder="1" applyAlignment="1">
      <alignment horizontal="center" vertical="center" wrapText="1"/>
    </xf>
    <xf numFmtId="1" fontId="16" fillId="0" borderId="26" xfId="42" applyNumberFormat="1" applyFont="1" applyBorder="1" applyAlignment="1">
      <alignment horizontal="center" vertical="center" wrapText="1"/>
    </xf>
    <xf numFmtId="1" fontId="16" fillId="0" borderId="41" xfId="42" applyNumberFormat="1" applyFont="1" applyBorder="1" applyAlignment="1">
      <alignment horizontal="center" vertical="center" wrapText="1"/>
    </xf>
    <xf numFmtId="4" fontId="88" fillId="36" borderId="15" xfId="0" applyNumberFormat="1" applyFont="1" applyFill="1" applyBorder="1" applyAlignment="1">
      <alignment horizontal="center" vertical="center" wrapText="1"/>
    </xf>
    <xf numFmtId="0" fontId="0" fillId="0" borderId="62" xfId="0" applyBorder="1" applyAlignment="1">
      <alignment/>
    </xf>
    <xf numFmtId="4" fontId="16" fillId="33" borderId="16" xfId="0" applyNumberFormat="1" applyFont="1" applyFill="1" applyBorder="1" applyAlignment="1">
      <alignment horizontal="center" vertical="center" wrapText="1"/>
    </xf>
    <xf numFmtId="4" fontId="16" fillId="33" borderId="21" xfId="0" applyNumberFormat="1" applyFont="1" applyFill="1" applyBorder="1" applyAlignment="1">
      <alignment horizontal="center" vertical="center" wrapText="1"/>
    </xf>
    <xf numFmtId="4" fontId="29" fillId="36" borderId="36" xfId="0" applyNumberFormat="1" applyFont="1" applyFill="1" applyBorder="1" applyAlignment="1">
      <alignment horizontal="center" vertical="center" wrapText="1"/>
    </xf>
    <xf numFmtId="4" fontId="29" fillId="36" borderId="102" xfId="0" applyNumberFormat="1" applyFont="1" applyFill="1" applyBorder="1" applyAlignment="1">
      <alignment horizontal="center" vertical="center" wrapText="1"/>
    </xf>
    <xf numFmtId="4" fontId="29" fillId="36" borderId="15" xfId="0" applyNumberFormat="1" applyFont="1" applyFill="1" applyBorder="1" applyAlignment="1">
      <alignment horizontal="center" vertical="center" wrapText="1"/>
    </xf>
    <xf numFmtId="4" fontId="29" fillId="36" borderId="62" xfId="0" applyNumberFormat="1" applyFont="1" applyFill="1" applyBorder="1" applyAlignment="1">
      <alignment horizontal="center" vertical="center" wrapText="1"/>
    </xf>
    <xf numFmtId="4" fontId="5" fillId="35" borderId="0" xfId="42" applyNumberFormat="1" applyFont="1" applyFill="1" applyBorder="1" applyAlignment="1">
      <alignment horizontal="center" vertical="center"/>
    </xf>
    <xf numFmtId="4" fontId="83" fillId="39" borderId="52" xfId="0" applyNumberFormat="1" applyFont="1" applyFill="1" applyBorder="1" applyAlignment="1">
      <alignment horizontal="center" vertical="center" wrapText="1"/>
    </xf>
    <xf numFmtId="4" fontId="83" fillId="39" borderId="72" xfId="0" applyNumberFormat="1" applyFont="1" applyFill="1" applyBorder="1" applyAlignment="1">
      <alignment horizontal="center" vertical="center" wrapText="1"/>
    </xf>
    <xf numFmtId="4" fontId="83" fillId="39" borderId="59" xfId="0" applyNumberFormat="1" applyFont="1" applyFill="1" applyBorder="1" applyAlignment="1">
      <alignment horizontal="center" vertical="center" wrapText="1"/>
    </xf>
    <xf numFmtId="4" fontId="16" fillId="38" borderId="35" xfId="0" applyNumberFormat="1" applyFont="1" applyFill="1" applyBorder="1" applyAlignment="1">
      <alignment horizontal="left" vertical="center" wrapText="1"/>
    </xf>
    <xf numFmtId="4" fontId="16" fillId="38" borderId="37" xfId="0" applyNumberFormat="1" applyFont="1" applyFill="1" applyBorder="1" applyAlignment="1">
      <alignment horizontal="left" vertical="center" wrapText="1"/>
    </xf>
    <xf numFmtId="4" fontId="16" fillId="38" borderId="53" xfId="0" applyNumberFormat="1" applyFont="1" applyFill="1" applyBorder="1" applyAlignment="1">
      <alignment horizontal="left" vertical="center" wrapText="1"/>
    </xf>
    <xf numFmtId="4" fontId="83" fillId="37" borderId="16" xfId="0" applyNumberFormat="1" applyFont="1" applyFill="1" applyBorder="1" applyAlignment="1">
      <alignment horizontal="center" vertical="center" wrapText="1"/>
    </xf>
    <xf numFmtId="4" fontId="83" fillId="37" borderId="2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/>
    </xf>
    <xf numFmtId="4" fontId="16" fillId="33" borderId="110" xfId="0" applyNumberFormat="1" applyFont="1" applyFill="1" applyBorder="1" applyAlignment="1">
      <alignment horizontal="center" vertical="center" wrapText="1"/>
    </xf>
    <xf numFmtId="4" fontId="16" fillId="33" borderId="37" xfId="0" applyNumberFormat="1" applyFont="1" applyFill="1" applyBorder="1" applyAlignment="1">
      <alignment horizontal="center" vertical="center" wrapText="1"/>
    </xf>
    <xf numFmtId="3" fontId="16" fillId="33" borderId="44" xfId="0" applyNumberFormat="1" applyFont="1" applyFill="1" applyBorder="1" applyAlignment="1">
      <alignment horizontal="center" vertical="center" wrapText="1"/>
    </xf>
    <xf numFmtId="3" fontId="16" fillId="33" borderId="49" xfId="0" applyNumberFormat="1" applyFont="1" applyFill="1" applyBorder="1" applyAlignment="1">
      <alignment horizontal="center" vertical="center" wrapText="1"/>
    </xf>
    <xf numFmtId="3" fontId="16" fillId="33" borderId="52" xfId="0" applyNumberFormat="1" applyFont="1" applyFill="1" applyBorder="1" applyAlignment="1">
      <alignment horizontal="center" vertical="center" wrapText="1"/>
    </xf>
    <xf numFmtId="4" fontId="16" fillId="33" borderId="111" xfId="0" applyNumberFormat="1" applyFont="1" applyFill="1" applyBorder="1" applyAlignment="1">
      <alignment horizontal="center" vertical="center" wrapText="1"/>
    </xf>
    <xf numFmtId="4" fontId="16" fillId="33" borderId="58" xfId="0" applyNumberFormat="1" applyFont="1" applyFill="1" applyBorder="1" applyAlignment="1">
      <alignment horizontal="center" vertical="center" wrapText="1"/>
    </xf>
    <xf numFmtId="4" fontId="16" fillId="33" borderId="63" xfId="0" applyNumberFormat="1" applyFont="1" applyFill="1" applyBorder="1" applyAlignment="1">
      <alignment horizontal="center" vertical="center" wrapText="1"/>
    </xf>
    <xf numFmtId="1" fontId="16" fillId="33" borderId="47" xfId="42" applyNumberFormat="1" applyFont="1" applyFill="1" applyBorder="1" applyAlignment="1">
      <alignment horizontal="center" vertical="center" wrapText="1"/>
    </xf>
    <xf numFmtId="1" fontId="16" fillId="33" borderId="10" xfId="42" applyNumberFormat="1" applyFont="1" applyFill="1" applyBorder="1" applyAlignment="1">
      <alignment horizontal="center" vertical="center" wrapText="1"/>
    </xf>
    <xf numFmtId="1" fontId="16" fillId="33" borderId="15" xfId="42" applyNumberFormat="1" applyFont="1" applyFill="1" applyBorder="1" applyAlignment="1">
      <alignment horizontal="center" vertical="center" wrapText="1"/>
    </xf>
    <xf numFmtId="4" fontId="16" fillId="39" borderId="37" xfId="0" applyNumberFormat="1" applyFont="1" applyFill="1" applyBorder="1" applyAlignment="1">
      <alignment horizontal="center" vertical="center" wrapText="1"/>
    </xf>
    <xf numFmtId="4" fontId="16" fillId="39" borderId="0" xfId="0" applyNumberFormat="1" applyFont="1" applyFill="1" applyBorder="1" applyAlignment="1">
      <alignment horizontal="center" vertical="center" wrapText="1"/>
    </xf>
    <xf numFmtId="4" fontId="16" fillId="33" borderId="44" xfId="0" applyNumberFormat="1" applyFont="1" applyFill="1" applyBorder="1" applyAlignment="1">
      <alignment horizontal="center" vertical="center" wrapText="1"/>
    </xf>
    <xf numFmtId="4" fontId="16" fillId="33" borderId="47" xfId="0" applyNumberFormat="1" applyFont="1" applyFill="1" applyBorder="1" applyAlignment="1">
      <alignment horizontal="center" vertical="center" wrapText="1"/>
    </xf>
    <xf numFmtId="4" fontId="16" fillId="33" borderId="45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96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2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110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0" xfId="0" applyBorder="1" applyAlignment="1">
      <alignment horizontal="left"/>
    </xf>
    <xf numFmtId="3" fontId="0" fillId="0" borderId="35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40" xfId="0" applyBorder="1" applyAlignment="1">
      <alignment horizontal="center"/>
    </xf>
    <xf numFmtId="3" fontId="40" fillId="0" borderId="39" xfId="0" applyNumberFormat="1" applyFont="1" applyBorder="1" applyAlignment="1">
      <alignment horizontal="right"/>
    </xf>
    <xf numFmtId="3" fontId="40" fillId="0" borderId="102" xfId="0" applyNumberFormat="1" applyFont="1" applyBorder="1" applyAlignment="1">
      <alignment horizontal="right"/>
    </xf>
    <xf numFmtId="0" fontId="0" fillId="0" borderId="6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20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58" xfId="0" applyFont="1" applyFill="1" applyBorder="1" applyAlignment="1">
      <alignment horizontal="center" vertical="center" wrapText="1"/>
    </xf>
    <xf numFmtId="0" fontId="16" fillId="0" borderId="126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6" fillId="0" borderId="88" xfId="0" applyFont="1" applyBorder="1" applyAlignment="1">
      <alignment horizontal="center" vertical="center"/>
    </xf>
    <xf numFmtId="0" fontId="26" fillId="0" borderId="89" xfId="0" applyFont="1" applyBorder="1" applyAlignment="1">
      <alignment horizontal="center" vertical="center"/>
    </xf>
    <xf numFmtId="0" fontId="26" fillId="0" borderId="9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0" fillId="33" borderId="44" xfId="0" applyFont="1" applyFill="1" applyBorder="1" applyAlignment="1">
      <alignment horizontal="center" vertical="center"/>
    </xf>
    <xf numFmtId="0" fontId="20" fillId="33" borderId="49" xfId="0" applyFont="1" applyFill="1" applyBorder="1" applyAlignment="1">
      <alignment horizontal="center" vertical="center"/>
    </xf>
    <xf numFmtId="0" fontId="20" fillId="33" borderId="47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47" xfId="0" applyFont="1" applyFill="1" applyBorder="1" applyAlignment="1">
      <alignment horizontal="center" vertical="center" wrapText="1"/>
    </xf>
    <xf numFmtId="0" fontId="20" fillId="33" borderId="111" xfId="0" applyFont="1" applyFill="1" applyBorder="1" applyAlignment="1">
      <alignment horizontal="center" vertical="center" wrapText="1"/>
    </xf>
    <xf numFmtId="0" fontId="20" fillId="33" borderId="58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33" borderId="15" xfId="0" applyFont="1" applyFill="1" applyBorder="1" applyAlignment="1">
      <alignment horizontal="center" vertical="center"/>
    </xf>
    <xf numFmtId="0" fontId="33" fillId="33" borderId="17" xfId="0" applyFont="1" applyFill="1" applyBorder="1" applyAlignment="1">
      <alignment horizontal="center" vertical="center"/>
    </xf>
    <xf numFmtId="0" fontId="33" fillId="33" borderId="18" xfId="0" applyFont="1" applyFill="1" applyBorder="1" applyAlignment="1">
      <alignment horizontal="center" vertical="center"/>
    </xf>
    <xf numFmtId="0" fontId="33" fillId="33" borderId="15" xfId="0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center" vertical="center" wrapText="1"/>
    </xf>
    <xf numFmtId="0" fontId="33" fillId="33" borderId="18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J270"/>
  <sheetViews>
    <sheetView view="pageLayout" zoomScaleSheetLayoutView="75" workbookViewId="0" topLeftCell="C1">
      <selection activeCell="L232" sqref="L232"/>
    </sheetView>
  </sheetViews>
  <sheetFormatPr defaultColWidth="9.00390625" defaultRowHeight="12.75"/>
  <cols>
    <col min="1" max="1" width="6.125" style="233" customWidth="1"/>
    <col min="2" max="2" width="6.625" style="233" customWidth="1"/>
    <col min="3" max="3" width="5.375" style="233" customWidth="1"/>
    <col min="4" max="4" width="60.75390625" style="0" customWidth="1"/>
    <col min="5" max="6" width="11.625" style="0" customWidth="1"/>
    <col min="7" max="7" width="12.125" style="0" customWidth="1"/>
    <col min="8" max="8" width="11.125" style="0" customWidth="1"/>
    <col min="9" max="9" width="10.75390625" style="0" customWidth="1"/>
  </cols>
  <sheetData>
    <row r="1" spans="1:9" ht="24.75" customHeight="1">
      <c r="A1" s="266"/>
      <c r="B1" s="930" t="s">
        <v>374</v>
      </c>
      <c r="C1" s="930"/>
      <c r="D1" s="930"/>
      <c r="E1" s="930"/>
      <c r="F1" s="930"/>
      <c r="G1" s="930"/>
      <c r="H1" s="930"/>
      <c r="I1" s="264"/>
    </row>
    <row r="2" spans="1:9" ht="24.75" customHeight="1" thickBot="1">
      <c r="A2" s="266"/>
      <c r="B2" s="264"/>
      <c r="C2" s="264"/>
      <c r="D2" s="264"/>
      <c r="E2" s="264"/>
      <c r="F2" s="264"/>
      <c r="G2" s="264"/>
      <c r="H2" s="264"/>
      <c r="I2" s="264"/>
    </row>
    <row r="3" spans="1:9" ht="16.5" thickBot="1">
      <c r="A3" s="932" t="s">
        <v>2</v>
      </c>
      <c r="B3" s="934" t="s">
        <v>26</v>
      </c>
      <c r="C3" s="934" t="s">
        <v>4</v>
      </c>
      <c r="D3" s="936" t="s">
        <v>41</v>
      </c>
      <c r="E3" s="938" t="s">
        <v>375</v>
      </c>
      <c r="F3" s="942" t="s">
        <v>577</v>
      </c>
      <c r="G3" s="731" t="s">
        <v>6</v>
      </c>
      <c r="H3" s="940" t="s">
        <v>576</v>
      </c>
      <c r="I3" s="928" t="s">
        <v>336</v>
      </c>
    </row>
    <row r="4" spans="1:9" s="15" customFormat="1" ht="89.25" customHeight="1" thickBot="1">
      <c r="A4" s="933"/>
      <c r="B4" s="935"/>
      <c r="C4" s="935"/>
      <c r="D4" s="937"/>
      <c r="E4" s="939"/>
      <c r="F4" s="943"/>
      <c r="G4" s="752" t="s">
        <v>578</v>
      </c>
      <c r="H4" s="941"/>
      <c r="I4" s="929"/>
    </row>
    <row r="5" spans="1:9" s="18" customFormat="1" ht="17.25" customHeight="1">
      <c r="A5" s="398">
        <v>1</v>
      </c>
      <c r="B5" s="399">
        <v>2</v>
      </c>
      <c r="C5" s="399">
        <v>3</v>
      </c>
      <c r="D5" s="399">
        <v>4</v>
      </c>
      <c r="E5" s="399">
        <v>5</v>
      </c>
      <c r="F5" s="399"/>
      <c r="G5" s="399">
        <v>6</v>
      </c>
      <c r="H5" s="399">
        <v>7</v>
      </c>
      <c r="I5" s="400">
        <v>8</v>
      </c>
    </row>
    <row r="6" spans="1:9" ht="16.5" customHeight="1">
      <c r="A6" s="401" t="s">
        <v>281</v>
      </c>
      <c r="B6" s="361"/>
      <c r="C6" s="361"/>
      <c r="D6" s="362" t="s">
        <v>50</v>
      </c>
      <c r="E6" s="363">
        <f>SUM(E7)</f>
        <v>3622645</v>
      </c>
      <c r="F6" s="364">
        <f>SUM(F7)</f>
        <v>500000</v>
      </c>
      <c r="G6" s="364">
        <f>SUM(G7)</f>
        <v>0</v>
      </c>
      <c r="H6" s="364">
        <f>SUM(H7)</f>
        <v>0</v>
      </c>
      <c r="I6" s="272">
        <f>G6/E6</f>
        <v>0</v>
      </c>
    </row>
    <row r="7" spans="1:9" ht="19.5" customHeight="1">
      <c r="A7" s="402"/>
      <c r="B7" s="267" t="s">
        <v>307</v>
      </c>
      <c r="C7" s="268"/>
      <c r="D7" s="269" t="s">
        <v>51</v>
      </c>
      <c r="E7" s="270">
        <f>SUM(E8:E12)</f>
        <v>3622645</v>
      </c>
      <c r="F7" s="271">
        <f>SUM(F8:F12)</f>
        <v>500000</v>
      </c>
      <c r="G7" s="271">
        <f>SUM(G8:G12)</f>
        <v>0</v>
      </c>
      <c r="H7" s="271">
        <f>SUM(H8:H12)</f>
        <v>0</v>
      </c>
      <c r="I7" s="272">
        <f>G7/E7</f>
        <v>0</v>
      </c>
    </row>
    <row r="8" spans="1:9" s="256" customFormat="1" ht="19.5" customHeight="1">
      <c r="A8" s="403"/>
      <c r="B8" s="273"/>
      <c r="C8" s="274" t="s">
        <v>277</v>
      </c>
      <c r="D8" s="275" t="s">
        <v>237</v>
      </c>
      <c r="E8" s="276">
        <v>3300000</v>
      </c>
      <c r="F8" s="276">
        <v>500000</v>
      </c>
      <c r="G8" s="277"/>
      <c r="H8" s="278"/>
      <c r="I8" s="287">
        <f>G8/E8</f>
        <v>0</v>
      </c>
    </row>
    <row r="9" spans="1:9" ht="19.5" customHeight="1">
      <c r="A9" s="404"/>
      <c r="B9" s="265"/>
      <c r="C9" s="265"/>
      <c r="D9" s="279" t="s">
        <v>238</v>
      </c>
      <c r="E9" s="280"/>
      <c r="F9" s="280"/>
      <c r="G9" s="281"/>
      <c r="H9" s="281"/>
      <c r="I9" s="282"/>
    </row>
    <row r="10" spans="1:9" ht="19.5" customHeight="1">
      <c r="A10" s="405"/>
      <c r="B10" s="283"/>
      <c r="C10" s="283">
        <v>2010</v>
      </c>
      <c r="D10" s="284" t="s">
        <v>152</v>
      </c>
      <c r="E10" s="285">
        <v>322645</v>
      </c>
      <c r="F10" s="285"/>
      <c r="G10" s="286"/>
      <c r="H10" s="286">
        <v>0</v>
      </c>
      <c r="I10" s="287">
        <f>G10/E10</f>
        <v>0</v>
      </c>
    </row>
    <row r="11" spans="1:9" ht="19.5" customHeight="1">
      <c r="A11" s="405"/>
      <c r="B11" s="283"/>
      <c r="C11" s="283"/>
      <c r="D11" s="284" t="s">
        <v>164</v>
      </c>
      <c r="E11" s="288"/>
      <c r="F11" s="288"/>
      <c r="G11" s="286"/>
      <c r="H11" s="286"/>
      <c r="I11" s="282"/>
    </row>
    <row r="12" spans="1:9" ht="19.5" customHeight="1">
      <c r="A12" s="454"/>
      <c r="B12" s="455"/>
      <c r="C12" s="455"/>
      <c r="D12" s="303" t="s">
        <v>165</v>
      </c>
      <c r="E12" s="456"/>
      <c r="F12" s="456"/>
      <c r="G12" s="304"/>
      <c r="H12" s="304"/>
      <c r="I12" s="310"/>
    </row>
    <row r="13" spans="1:9" ht="17.25" customHeight="1">
      <c r="A13" s="831" t="s">
        <v>308</v>
      </c>
      <c r="B13" s="100"/>
      <c r="C13" s="100"/>
      <c r="D13" s="60" t="s">
        <v>53</v>
      </c>
      <c r="E13" s="337">
        <f>SUM(E14)</f>
        <v>2600</v>
      </c>
      <c r="F13" s="338">
        <f>SUM(F14)</f>
        <v>0</v>
      </c>
      <c r="G13" s="338">
        <f>SUM(G14)</f>
        <v>0</v>
      </c>
      <c r="H13" s="337">
        <f>SUM(H14)</f>
        <v>2600</v>
      </c>
      <c r="I13" s="314">
        <f>H13/E13</f>
        <v>1</v>
      </c>
    </row>
    <row r="14" spans="1:9" ht="19.5" customHeight="1">
      <c r="A14" s="295"/>
      <c r="B14" s="296" t="s">
        <v>309</v>
      </c>
      <c r="C14" s="77"/>
      <c r="D14" s="74" t="s">
        <v>54</v>
      </c>
      <c r="E14" s="297">
        <f>SUM(E15:E18)</f>
        <v>2600</v>
      </c>
      <c r="F14" s="76">
        <f>SUM(F15:F18)</f>
        <v>0</v>
      </c>
      <c r="G14" s="76">
        <f>SUM(G15:G18)</f>
        <v>0</v>
      </c>
      <c r="H14" s="298">
        <f>SUM(H15:H18)</f>
        <v>2600</v>
      </c>
      <c r="I14" s="272">
        <f>H14/E14</f>
        <v>1</v>
      </c>
    </row>
    <row r="15" spans="1:9" ht="19.5" customHeight="1">
      <c r="A15" s="407"/>
      <c r="B15" s="69"/>
      <c r="C15" s="299" t="s">
        <v>278</v>
      </c>
      <c r="D15" s="66" t="s">
        <v>55</v>
      </c>
      <c r="E15" s="300">
        <v>2600</v>
      </c>
      <c r="F15" s="300"/>
      <c r="G15" s="68"/>
      <c r="H15" s="301">
        <v>2600</v>
      </c>
      <c r="I15" s="287">
        <f>H15/E15</f>
        <v>1</v>
      </c>
    </row>
    <row r="16" spans="1:9" ht="19.5" customHeight="1">
      <c r="A16" s="407"/>
      <c r="B16" s="69"/>
      <c r="C16" s="69"/>
      <c r="D16" s="66" t="s">
        <v>56</v>
      </c>
      <c r="E16" s="302"/>
      <c r="F16" s="302"/>
      <c r="G16" s="66"/>
      <c r="H16" s="303"/>
      <c r="I16" s="282"/>
    </row>
    <row r="17" spans="1:9" ht="19.5" customHeight="1">
      <c r="A17" s="407"/>
      <c r="B17" s="69"/>
      <c r="C17" s="69"/>
      <c r="D17" s="66" t="s">
        <v>57</v>
      </c>
      <c r="E17" s="302"/>
      <c r="F17" s="302"/>
      <c r="G17" s="66"/>
      <c r="H17" s="303"/>
      <c r="I17" s="282"/>
    </row>
    <row r="18" spans="1:9" ht="19.5" customHeight="1">
      <c r="A18" s="407"/>
      <c r="B18" s="69"/>
      <c r="C18" s="69"/>
      <c r="D18" s="66" t="s">
        <v>58</v>
      </c>
      <c r="E18" s="302"/>
      <c r="F18" s="302"/>
      <c r="G18" s="66"/>
      <c r="H18" s="304"/>
      <c r="I18" s="293"/>
    </row>
    <row r="19" spans="1:9" ht="16.5" customHeight="1">
      <c r="A19" s="408">
        <v>600</v>
      </c>
      <c r="B19" s="100"/>
      <c r="C19" s="100"/>
      <c r="D19" s="60" t="s">
        <v>59</v>
      </c>
      <c r="E19" s="305">
        <f>SUM(E20)</f>
        <v>380000</v>
      </c>
      <c r="F19" s="305">
        <f>SUM(F20:F24)</f>
        <v>766700</v>
      </c>
      <c r="G19" s="305">
        <f>SUM(G20:G24)</f>
        <v>0</v>
      </c>
      <c r="H19" s="305">
        <f>SUM(H20)</f>
        <v>455000</v>
      </c>
      <c r="I19" s="294">
        <f aca="true" t="shared" si="0" ref="I19:I27">H19/E19</f>
        <v>1.1973684210526316</v>
      </c>
    </row>
    <row r="20" spans="1:9" ht="17.25" customHeight="1">
      <c r="A20" s="306"/>
      <c r="B20" s="50">
        <v>60016</v>
      </c>
      <c r="C20" s="50"/>
      <c r="D20" s="51" t="s">
        <v>60</v>
      </c>
      <c r="E20" s="307">
        <f>SUM(E21:E24)</f>
        <v>380000</v>
      </c>
      <c r="F20" s="308">
        <f>SUM(F24)</f>
        <v>0</v>
      </c>
      <c r="G20" s="308">
        <f>SUM(G24)</f>
        <v>0</v>
      </c>
      <c r="H20" s="307">
        <f>SUM(H21:H24)</f>
        <v>455000</v>
      </c>
      <c r="I20" s="272">
        <f t="shared" si="0"/>
        <v>1.1973684210526316</v>
      </c>
    </row>
    <row r="21" spans="1:9" ht="17.25" customHeight="1">
      <c r="A21" s="309"/>
      <c r="B21" s="55"/>
      <c r="C21" s="55" t="s">
        <v>61</v>
      </c>
      <c r="D21" s="58" t="s">
        <v>74</v>
      </c>
      <c r="E21" s="341">
        <v>380000</v>
      </c>
      <c r="F21" s="341"/>
      <c r="G21" s="56"/>
      <c r="H21" s="342">
        <v>455000</v>
      </c>
      <c r="I21" s="409">
        <f t="shared" si="0"/>
        <v>1.1973684210526316</v>
      </c>
    </row>
    <row r="22" spans="1:9" ht="17.25" customHeight="1">
      <c r="A22" s="309"/>
      <c r="B22" s="55"/>
      <c r="C22" s="55">
        <v>6300</v>
      </c>
      <c r="D22" s="58" t="s">
        <v>536</v>
      </c>
      <c r="E22" s="341"/>
      <c r="F22" s="341">
        <v>766700</v>
      </c>
      <c r="G22" s="56"/>
      <c r="H22" s="342"/>
      <c r="I22" s="409"/>
    </row>
    <row r="23" spans="1:9" ht="17.25" customHeight="1">
      <c r="A23" s="309"/>
      <c r="B23" s="55"/>
      <c r="C23" s="55"/>
      <c r="D23" s="58" t="s">
        <v>537</v>
      </c>
      <c r="E23" s="341"/>
      <c r="F23" s="341"/>
      <c r="G23" s="56"/>
      <c r="H23" s="342"/>
      <c r="I23" s="287"/>
    </row>
    <row r="24" spans="1:9" ht="15.75" customHeight="1">
      <c r="A24" s="311"/>
      <c r="B24" s="52"/>
      <c r="C24" s="312"/>
      <c r="D24" s="54" t="s">
        <v>538</v>
      </c>
      <c r="E24" s="313"/>
      <c r="F24" s="313"/>
      <c r="G24" s="57"/>
      <c r="H24" s="285"/>
      <c r="I24" s="414"/>
    </row>
    <row r="25" spans="1:9" ht="18" customHeight="1">
      <c r="A25" s="408">
        <v>700</v>
      </c>
      <c r="B25" s="100"/>
      <c r="C25" s="100"/>
      <c r="D25" s="60" t="s">
        <v>62</v>
      </c>
      <c r="E25" s="305">
        <f>SUM(E26)</f>
        <v>1990660</v>
      </c>
      <c r="F25" s="305">
        <f>SUM(F26)</f>
        <v>5020000</v>
      </c>
      <c r="G25" s="305">
        <f>SUM(G26)</f>
        <v>0</v>
      </c>
      <c r="H25" s="305">
        <f>SUM(H26)</f>
        <v>1664000</v>
      </c>
      <c r="I25" s="314">
        <f t="shared" si="0"/>
        <v>0.8359036701395517</v>
      </c>
    </row>
    <row r="26" spans="1:9" ht="22.5" customHeight="1">
      <c r="A26" s="411"/>
      <c r="B26" s="317">
        <v>70005</v>
      </c>
      <c r="C26" s="317"/>
      <c r="D26" s="318" t="s">
        <v>63</v>
      </c>
      <c r="E26" s="319">
        <f>SUM(E27:E38)</f>
        <v>1990660</v>
      </c>
      <c r="F26" s="320">
        <f>SUM(F27:F38)</f>
        <v>5020000</v>
      </c>
      <c r="G26" s="320">
        <f>SUM(G27:G38)</f>
        <v>0</v>
      </c>
      <c r="H26" s="321">
        <f>SUM(H27:H38)</f>
        <v>1664000</v>
      </c>
      <c r="I26" s="294">
        <f t="shared" si="0"/>
        <v>0.8359036701395517</v>
      </c>
    </row>
    <row r="27" spans="1:9" ht="19.5" customHeight="1">
      <c r="A27" s="407"/>
      <c r="B27" s="69"/>
      <c r="C27" s="299" t="s">
        <v>280</v>
      </c>
      <c r="D27" s="66" t="s">
        <v>64</v>
      </c>
      <c r="E27" s="300">
        <v>150000</v>
      </c>
      <c r="F27" s="300"/>
      <c r="G27" s="68"/>
      <c r="H27" s="301">
        <v>140000</v>
      </c>
      <c r="I27" s="294">
        <f t="shared" si="0"/>
        <v>0.9333333333333333</v>
      </c>
    </row>
    <row r="28" spans="1:9" ht="17.25" customHeight="1">
      <c r="A28" s="407"/>
      <c r="B28" s="69"/>
      <c r="C28" s="69"/>
      <c r="D28" s="66" t="s">
        <v>145</v>
      </c>
      <c r="E28" s="322"/>
      <c r="F28" s="322"/>
      <c r="G28" s="68"/>
      <c r="H28" s="304"/>
      <c r="I28" s="310"/>
    </row>
    <row r="29" spans="1:9" ht="20.25" customHeight="1">
      <c r="A29" s="407"/>
      <c r="B29" s="69"/>
      <c r="C29" s="299" t="s">
        <v>278</v>
      </c>
      <c r="D29" s="66" t="s">
        <v>68</v>
      </c>
      <c r="E29" s="300">
        <v>500000</v>
      </c>
      <c r="F29" s="300"/>
      <c r="G29" s="68"/>
      <c r="H29" s="301">
        <v>1500000</v>
      </c>
      <c r="I29" s="409">
        <f>H29/E29</f>
        <v>3</v>
      </c>
    </row>
    <row r="30" spans="1:9" ht="21" customHeight="1">
      <c r="A30" s="407"/>
      <c r="B30" s="69"/>
      <c r="C30" s="69"/>
      <c r="D30" s="66" t="s">
        <v>65</v>
      </c>
      <c r="E30" s="302"/>
      <c r="F30" s="302"/>
      <c r="G30" s="66"/>
      <c r="H30" s="303"/>
      <c r="I30" s="282"/>
    </row>
    <row r="31" spans="1:9" ht="20.25" customHeight="1">
      <c r="A31" s="407"/>
      <c r="B31" s="69"/>
      <c r="C31" s="69"/>
      <c r="D31" s="66" t="s">
        <v>66</v>
      </c>
      <c r="E31" s="302"/>
      <c r="F31" s="302"/>
      <c r="G31" s="66"/>
      <c r="H31" s="303"/>
      <c r="I31" s="282"/>
    </row>
    <row r="32" spans="1:9" ht="18.75" customHeight="1">
      <c r="A32" s="407"/>
      <c r="B32" s="69"/>
      <c r="C32" s="69"/>
      <c r="D32" s="66" t="s">
        <v>67</v>
      </c>
      <c r="E32" s="302"/>
      <c r="F32" s="302"/>
      <c r="G32" s="66"/>
      <c r="H32" s="304"/>
      <c r="I32" s="282"/>
    </row>
    <row r="33" spans="1:9" s="256" customFormat="1" ht="19.5" customHeight="1">
      <c r="A33" s="412"/>
      <c r="B33" s="323"/>
      <c r="C33" s="324" t="s">
        <v>291</v>
      </c>
      <c r="D33" s="325" t="s">
        <v>69</v>
      </c>
      <c r="E33" s="326">
        <v>16000</v>
      </c>
      <c r="F33" s="326">
        <v>10000</v>
      </c>
      <c r="G33" s="326"/>
      <c r="H33" s="451"/>
      <c r="I33" s="409">
        <f>H33/E33</f>
        <v>0</v>
      </c>
    </row>
    <row r="34" spans="1:9" ht="20.25" customHeight="1">
      <c r="A34" s="407"/>
      <c r="B34" s="69"/>
      <c r="C34" s="69"/>
      <c r="D34" s="66" t="s">
        <v>70</v>
      </c>
      <c r="E34" s="302"/>
      <c r="F34" s="302"/>
      <c r="G34" s="66"/>
      <c r="H34" s="304"/>
      <c r="I34" s="282"/>
    </row>
    <row r="35" spans="1:9" s="256" customFormat="1" ht="21.75" customHeight="1">
      <c r="A35" s="412"/>
      <c r="B35" s="323"/>
      <c r="C35" s="324" t="s">
        <v>277</v>
      </c>
      <c r="D35" s="328" t="s">
        <v>237</v>
      </c>
      <c r="E35" s="326">
        <v>1300000</v>
      </c>
      <c r="F35" s="326">
        <v>5010000</v>
      </c>
      <c r="G35" s="329"/>
      <c r="H35" s="327"/>
      <c r="I35" s="409">
        <f>H35/E35</f>
        <v>0</v>
      </c>
    </row>
    <row r="36" spans="1:9" ht="16.5" customHeight="1">
      <c r="A36" s="407"/>
      <c r="B36" s="69"/>
      <c r="C36" s="69"/>
      <c r="D36" s="54" t="s">
        <v>238</v>
      </c>
      <c r="E36" s="322"/>
      <c r="F36" s="322"/>
      <c r="G36" s="68"/>
      <c r="H36" s="304"/>
      <c r="I36" s="310"/>
    </row>
    <row r="37" spans="1:9" ht="16.5" customHeight="1">
      <c r="A37" s="407"/>
      <c r="B37" s="69"/>
      <c r="C37" s="69" t="s">
        <v>106</v>
      </c>
      <c r="D37" s="54" t="s">
        <v>107</v>
      </c>
      <c r="E37" s="68">
        <v>3960</v>
      </c>
      <c r="F37" s="68"/>
      <c r="G37" s="68"/>
      <c r="H37" s="304">
        <v>4000</v>
      </c>
      <c r="I37" s="409">
        <f aca="true" t="shared" si="1" ref="I37:I42">H37/E37</f>
        <v>1.0101010101010102</v>
      </c>
    </row>
    <row r="38" spans="1:9" ht="18.75" customHeight="1">
      <c r="A38" s="311"/>
      <c r="B38" s="52"/>
      <c r="C38" s="312" t="s">
        <v>287</v>
      </c>
      <c r="D38" s="54" t="s">
        <v>71</v>
      </c>
      <c r="E38" s="313">
        <v>20700</v>
      </c>
      <c r="F38" s="313"/>
      <c r="G38" s="57"/>
      <c r="H38" s="285">
        <v>20000</v>
      </c>
      <c r="I38" s="409">
        <f t="shared" si="1"/>
        <v>0.966183574879227</v>
      </c>
    </row>
    <row r="39" spans="1:9" s="20" customFormat="1" ht="27" customHeight="1">
      <c r="A39" s="415">
        <v>710</v>
      </c>
      <c r="B39" s="335"/>
      <c r="C39" s="335"/>
      <c r="D39" s="336" t="s">
        <v>72</v>
      </c>
      <c r="E39" s="337">
        <f>SUM(E40)</f>
        <v>94000</v>
      </c>
      <c r="F39" s="338">
        <f>SUM(F40)</f>
        <v>0</v>
      </c>
      <c r="G39" s="338">
        <f>SUM(G40)</f>
        <v>0</v>
      </c>
      <c r="H39" s="337">
        <f>SUM(H40)</f>
        <v>104000</v>
      </c>
      <c r="I39" s="314">
        <f t="shared" si="1"/>
        <v>1.1063829787234043</v>
      </c>
    </row>
    <row r="40" spans="1:9" ht="17.25" customHeight="1">
      <c r="A40" s="402"/>
      <c r="B40" s="268">
        <v>71035</v>
      </c>
      <c r="C40" s="268"/>
      <c r="D40" s="269" t="s">
        <v>73</v>
      </c>
      <c r="E40" s="270">
        <f>SUM(E41:E44)</f>
        <v>94000</v>
      </c>
      <c r="F40" s="271">
        <f>SUM(F41:F43)</f>
        <v>0</v>
      </c>
      <c r="G40" s="271">
        <f>SUM(G41:G43)</f>
        <v>0</v>
      </c>
      <c r="H40" s="270">
        <f>SUM(H41:H43)</f>
        <v>104000</v>
      </c>
      <c r="I40" s="339">
        <f t="shared" si="1"/>
        <v>1.1063829787234043</v>
      </c>
    </row>
    <row r="41" spans="1:9" ht="18" customHeight="1">
      <c r="A41" s="405"/>
      <c r="B41" s="283"/>
      <c r="C41" s="340" t="s">
        <v>279</v>
      </c>
      <c r="D41" s="284" t="s">
        <v>74</v>
      </c>
      <c r="E41" s="285">
        <v>90000</v>
      </c>
      <c r="F41" s="285"/>
      <c r="G41" s="286"/>
      <c r="H41" s="285">
        <v>100000</v>
      </c>
      <c r="I41" s="294">
        <f t="shared" si="1"/>
        <v>1.1111111111111112</v>
      </c>
    </row>
    <row r="42" spans="1:9" ht="21.75" customHeight="1">
      <c r="A42" s="311"/>
      <c r="B42" s="283"/>
      <c r="C42" s="283">
        <v>2020</v>
      </c>
      <c r="D42" s="284" t="s">
        <v>177</v>
      </c>
      <c r="E42" s="285">
        <v>4000</v>
      </c>
      <c r="F42" s="285"/>
      <c r="G42" s="286"/>
      <c r="H42" s="285">
        <v>4000</v>
      </c>
      <c r="I42" s="287">
        <f t="shared" si="1"/>
        <v>1</v>
      </c>
    </row>
    <row r="43" spans="1:9" ht="18" customHeight="1">
      <c r="A43" s="405"/>
      <c r="B43" s="283"/>
      <c r="C43" s="283"/>
      <c r="D43" s="284" t="s">
        <v>178</v>
      </c>
      <c r="E43" s="288"/>
      <c r="F43" s="288"/>
      <c r="G43" s="286"/>
      <c r="H43" s="286"/>
      <c r="I43" s="416"/>
    </row>
    <row r="44" spans="1:9" ht="18.75" customHeight="1">
      <c r="A44" s="407"/>
      <c r="B44" s="265"/>
      <c r="C44" s="330"/>
      <c r="D44" s="331" t="s">
        <v>247</v>
      </c>
      <c r="E44" s="462"/>
      <c r="F44" s="462"/>
      <c r="G44" s="333"/>
      <c r="H44" s="333"/>
      <c r="I44" s="419"/>
    </row>
    <row r="45" spans="1:10" ht="19.5" customHeight="1">
      <c r="A45" s="408">
        <v>750</v>
      </c>
      <c r="B45" s="100"/>
      <c r="C45" s="464"/>
      <c r="D45" s="465" t="s">
        <v>75</v>
      </c>
      <c r="E45" s="466">
        <f>SUM(E46+E52)</f>
        <v>332943</v>
      </c>
      <c r="F45" s="466">
        <f>SUM(F46+F52)</f>
        <v>0</v>
      </c>
      <c r="G45" s="466">
        <f>SUM(G46+G52)</f>
        <v>0</v>
      </c>
      <c r="H45" s="466">
        <f>SUM(H46+H52)</f>
        <v>178827</v>
      </c>
      <c r="I45" s="467">
        <f>H45/E45</f>
        <v>0.5371099557581929</v>
      </c>
      <c r="J45" s="103"/>
    </row>
    <row r="46" spans="1:9" ht="19.5" customHeight="1" thickBot="1">
      <c r="A46" s="832"/>
      <c r="B46" s="833">
        <v>75011</v>
      </c>
      <c r="C46" s="833"/>
      <c r="D46" s="834" t="s">
        <v>76</v>
      </c>
      <c r="E46" s="835">
        <f>SUM(E47:E51)</f>
        <v>169365</v>
      </c>
      <c r="F46" s="836">
        <f>SUM(F47:F51)</f>
        <v>0</v>
      </c>
      <c r="G46" s="836">
        <f>SUM(G47:G51)</f>
        <v>0</v>
      </c>
      <c r="H46" s="837">
        <f>SUM(H47:H51)</f>
        <v>168027</v>
      </c>
      <c r="I46" s="392">
        <f>H46/E46</f>
        <v>0.992099902577274</v>
      </c>
    </row>
    <row r="47" spans="1:9" ht="19.5" customHeight="1">
      <c r="A47" s="838"/>
      <c r="B47" s="839"/>
      <c r="C47" s="839">
        <v>2010</v>
      </c>
      <c r="D47" s="840" t="s">
        <v>153</v>
      </c>
      <c r="E47" s="841">
        <v>167865</v>
      </c>
      <c r="F47" s="841"/>
      <c r="G47" s="842"/>
      <c r="H47" s="843">
        <v>167877</v>
      </c>
      <c r="I47" s="844">
        <f>H47/E47</f>
        <v>1.0000714860155482</v>
      </c>
    </row>
    <row r="48" spans="1:9" ht="19.5" customHeight="1">
      <c r="A48" s="311"/>
      <c r="B48" s="52"/>
      <c r="C48" s="52"/>
      <c r="D48" s="54" t="s">
        <v>146</v>
      </c>
      <c r="E48" s="344"/>
      <c r="F48" s="344"/>
      <c r="G48" s="54"/>
      <c r="H48" s="286"/>
      <c r="I48" s="416"/>
    </row>
    <row r="49" spans="1:9" ht="19.5" customHeight="1">
      <c r="A49" s="311"/>
      <c r="B49" s="52"/>
      <c r="C49" s="52"/>
      <c r="D49" s="54" t="s">
        <v>147</v>
      </c>
      <c r="E49" s="344"/>
      <c r="F49" s="344"/>
      <c r="G49" s="54"/>
      <c r="H49" s="286"/>
      <c r="I49" s="310"/>
    </row>
    <row r="50" spans="1:9" ht="19.5" customHeight="1">
      <c r="A50" s="311"/>
      <c r="B50" s="52"/>
      <c r="C50" s="52">
        <v>2360</v>
      </c>
      <c r="D50" s="54" t="s">
        <v>77</v>
      </c>
      <c r="E50" s="313">
        <v>1500</v>
      </c>
      <c r="F50" s="313"/>
      <c r="G50" s="57"/>
      <c r="H50" s="285">
        <v>150</v>
      </c>
      <c r="I50" s="287">
        <f>H50/E50</f>
        <v>0.1</v>
      </c>
    </row>
    <row r="51" spans="1:9" ht="19.5" customHeight="1">
      <c r="A51" s="413"/>
      <c r="B51" s="330"/>
      <c r="C51" s="330"/>
      <c r="D51" s="331" t="s">
        <v>148</v>
      </c>
      <c r="E51" s="345"/>
      <c r="F51" s="345"/>
      <c r="G51" s="331"/>
      <c r="H51" s="346"/>
      <c r="I51" s="416"/>
    </row>
    <row r="52" spans="1:9" ht="19.5" customHeight="1">
      <c r="A52" s="402"/>
      <c r="B52" s="50">
        <v>75023</v>
      </c>
      <c r="C52" s="378"/>
      <c r="D52" s="269" t="s">
        <v>78</v>
      </c>
      <c r="E52" s="270">
        <f>SUM(E53:E63)</f>
        <v>163578</v>
      </c>
      <c r="F52" s="270">
        <f>SUM(F53:F63)</f>
        <v>0</v>
      </c>
      <c r="G52" s="270">
        <f>SUM(G53:G63)</f>
        <v>0</v>
      </c>
      <c r="H52" s="270">
        <f>SUM(H53:H63)</f>
        <v>10800</v>
      </c>
      <c r="I52" s="339">
        <f>H52/E52</f>
        <v>0.06602354839892895</v>
      </c>
    </row>
    <row r="53" spans="1:9" ht="19.5" customHeight="1">
      <c r="A53" s="417"/>
      <c r="B53" s="55"/>
      <c r="C53" s="347" t="s">
        <v>317</v>
      </c>
      <c r="D53" s="316" t="s">
        <v>348</v>
      </c>
      <c r="E53" s="342">
        <v>61847</v>
      </c>
      <c r="F53" s="342"/>
      <c r="G53" s="342"/>
      <c r="H53" s="342">
        <v>0</v>
      </c>
      <c r="I53" s="294">
        <f>H53/E53</f>
        <v>0</v>
      </c>
    </row>
    <row r="54" spans="1:9" ht="19.5" customHeight="1">
      <c r="A54" s="417"/>
      <c r="B54" s="55"/>
      <c r="C54" s="347"/>
      <c r="D54" s="316" t="s">
        <v>349</v>
      </c>
      <c r="E54" s="342"/>
      <c r="F54" s="342"/>
      <c r="G54" s="342"/>
      <c r="H54" s="342"/>
      <c r="I54" s="287"/>
    </row>
    <row r="55" spans="1:9" ht="19.5" customHeight="1">
      <c r="A55" s="405"/>
      <c r="B55" s="52"/>
      <c r="C55" s="348" t="s">
        <v>279</v>
      </c>
      <c r="D55" s="284" t="s">
        <v>74</v>
      </c>
      <c r="E55" s="285">
        <v>2213</v>
      </c>
      <c r="F55" s="285"/>
      <c r="G55" s="286"/>
      <c r="H55" s="285">
        <v>2300</v>
      </c>
      <c r="I55" s="287">
        <f>H55/E55</f>
        <v>1.0393131495707184</v>
      </c>
    </row>
    <row r="56" spans="1:9" ht="19.5" customHeight="1">
      <c r="A56" s="405"/>
      <c r="B56" s="52"/>
      <c r="C56" s="349" t="s">
        <v>342</v>
      </c>
      <c r="D56" s="284" t="s">
        <v>68</v>
      </c>
      <c r="E56" s="285">
        <v>4300</v>
      </c>
      <c r="F56" s="285"/>
      <c r="G56" s="286"/>
      <c r="H56" s="286">
        <v>4500</v>
      </c>
      <c r="I56" s="287">
        <f>H56/E56</f>
        <v>1.0465116279069768</v>
      </c>
    </row>
    <row r="57" spans="1:9" ht="19.5" customHeight="1">
      <c r="A57" s="405"/>
      <c r="B57" s="52"/>
      <c r="C57" s="349"/>
      <c r="D57" s="284" t="s">
        <v>343</v>
      </c>
      <c r="E57" s="288"/>
      <c r="F57" s="288"/>
      <c r="G57" s="286"/>
      <c r="H57" s="288"/>
      <c r="I57" s="287"/>
    </row>
    <row r="58" spans="1:9" ht="19.5" customHeight="1">
      <c r="A58" s="405"/>
      <c r="B58" s="52"/>
      <c r="C58" s="349"/>
      <c r="D58" s="284" t="s">
        <v>344</v>
      </c>
      <c r="E58" s="288"/>
      <c r="F58" s="288"/>
      <c r="G58" s="286"/>
      <c r="H58" s="315"/>
      <c r="I58" s="343"/>
    </row>
    <row r="59" spans="1:9" ht="19.5" customHeight="1">
      <c r="A59" s="405"/>
      <c r="B59" s="52"/>
      <c r="C59" s="349" t="s">
        <v>106</v>
      </c>
      <c r="D59" s="284" t="s">
        <v>107</v>
      </c>
      <c r="E59" s="285">
        <v>414</v>
      </c>
      <c r="F59" s="285"/>
      <c r="G59" s="286"/>
      <c r="H59" s="57">
        <v>500</v>
      </c>
      <c r="I59" s="287">
        <f aca="true" t="shared" si="2" ref="I59:I69">H59/E59</f>
        <v>1.2077294685990339</v>
      </c>
    </row>
    <row r="60" spans="1:9" s="256" customFormat="1" ht="19.5" customHeight="1">
      <c r="A60" s="427"/>
      <c r="B60" s="350"/>
      <c r="C60" s="351" t="s">
        <v>376</v>
      </c>
      <c r="D60" s="352" t="s">
        <v>377</v>
      </c>
      <c r="E60" s="353">
        <v>75</v>
      </c>
      <c r="F60" s="353"/>
      <c r="G60" s="354"/>
      <c r="H60" s="354">
        <v>100</v>
      </c>
      <c r="I60" s="287">
        <f t="shared" si="2"/>
        <v>1.3333333333333333</v>
      </c>
    </row>
    <row r="61" spans="1:9" ht="19.5" customHeight="1">
      <c r="A61" s="405"/>
      <c r="B61" s="52"/>
      <c r="C61" s="348" t="s">
        <v>287</v>
      </c>
      <c r="D61" s="284" t="s">
        <v>71</v>
      </c>
      <c r="E61" s="285">
        <v>437</v>
      </c>
      <c r="F61" s="285"/>
      <c r="G61" s="286"/>
      <c r="H61" s="285">
        <v>400</v>
      </c>
      <c r="I61" s="287">
        <f t="shared" si="2"/>
        <v>0.9153318077803204</v>
      </c>
    </row>
    <row r="62" spans="1:9" ht="19.5" customHeight="1">
      <c r="A62" s="405"/>
      <c r="B62" s="52"/>
      <c r="C62" s="349" t="s">
        <v>319</v>
      </c>
      <c r="D62" s="284" t="s">
        <v>320</v>
      </c>
      <c r="E62" s="285">
        <v>90545</v>
      </c>
      <c r="F62" s="285"/>
      <c r="G62" s="286"/>
      <c r="H62" s="457">
        <v>0</v>
      </c>
      <c r="I62" s="287">
        <f t="shared" si="2"/>
        <v>0</v>
      </c>
    </row>
    <row r="63" spans="1:9" ht="19.5" customHeight="1">
      <c r="A63" s="454"/>
      <c r="B63" s="69"/>
      <c r="C63" s="379" t="s">
        <v>288</v>
      </c>
      <c r="D63" s="303" t="s">
        <v>80</v>
      </c>
      <c r="E63" s="301">
        <v>3747</v>
      </c>
      <c r="F63" s="301"/>
      <c r="G63" s="304"/>
      <c r="H63" s="301">
        <v>3000</v>
      </c>
      <c r="I63" s="409">
        <f t="shared" si="2"/>
        <v>0.800640512409928</v>
      </c>
    </row>
    <row r="64" spans="1:9" ht="16.5" customHeight="1">
      <c r="A64" s="845">
        <v>751</v>
      </c>
      <c r="B64" s="589"/>
      <c r="C64" s="495"/>
      <c r="D64" s="591" t="s">
        <v>495</v>
      </c>
      <c r="E64" s="494">
        <f>SUM(E67+E72)</f>
        <v>114455</v>
      </c>
      <c r="F64" s="494">
        <f>SUM(F67+F72)</f>
        <v>0</v>
      </c>
      <c r="G64" s="494">
        <f>SUM(G67+G72)</f>
        <v>0</v>
      </c>
      <c r="H64" s="494">
        <f>SUM(H67+H72)</f>
        <v>3956</v>
      </c>
      <c r="I64" s="272">
        <f t="shared" si="2"/>
        <v>0.03456380236774278</v>
      </c>
    </row>
    <row r="65" spans="1:9" ht="16.5" customHeight="1">
      <c r="A65" s="138"/>
      <c r="B65" s="590"/>
      <c r="C65" s="584"/>
      <c r="D65" s="498" t="s">
        <v>496</v>
      </c>
      <c r="E65" s="592"/>
      <c r="F65" s="592"/>
      <c r="G65" s="594"/>
      <c r="H65" s="592"/>
      <c r="I65" s="409"/>
    </row>
    <row r="66" spans="1:9" ht="16.5" customHeight="1">
      <c r="A66" s="846"/>
      <c r="B66" s="496"/>
      <c r="C66" s="585"/>
      <c r="D66" s="588" t="s">
        <v>497</v>
      </c>
      <c r="E66" s="593"/>
      <c r="F66" s="593"/>
      <c r="G66" s="595"/>
      <c r="H66" s="593"/>
      <c r="I66" s="414"/>
    </row>
    <row r="67" spans="1:9" ht="19.5" customHeight="1">
      <c r="A67" s="402"/>
      <c r="B67" s="50">
        <v>75101</v>
      </c>
      <c r="C67" s="55"/>
      <c r="D67" s="51" t="s">
        <v>503</v>
      </c>
      <c r="E67" s="307">
        <f>SUM(E69:E75)</f>
        <v>77611</v>
      </c>
      <c r="F67" s="56">
        <f>SUM(F69:F75)</f>
        <v>0</v>
      </c>
      <c r="G67" s="56">
        <f>SUM(G69:G75)</f>
        <v>0</v>
      </c>
      <c r="H67" s="342">
        <f>SUM(H69:H75)</f>
        <v>3956</v>
      </c>
      <c r="I67" s="339">
        <f t="shared" si="2"/>
        <v>0.050972156008813184</v>
      </c>
    </row>
    <row r="68" spans="1:9" ht="19.5" customHeight="1">
      <c r="A68" s="417"/>
      <c r="B68" s="52"/>
      <c r="C68" s="55"/>
      <c r="D68" s="58" t="s">
        <v>504</v>
      </c>
      <c r="E68" s="341"/>
      <c r="F68" s="341"/>
      <c r="G68" s="56"/>
      <c r="H68" s="342"/>
      <c r="I68" s="294"/>
    </row>
    <row r="69" spans="1:9" ht="19.5" customHeight="1">
      <c r="A69" s="405"/>
      <c r="B69" s="52"/>
      <c r="C69" s="52">
        <v>2010</v>
      </c>
      <c r="D69" s="54" t="s">
        <v>153</v>
      </c>
      <c r="E69" s="313">
        <v>3923</v>
      </c>
      <c r="F69" s="313"/>
      <c r="G69" s="57"/>
      <c r="H69" s="285">
        <v>3956</v>
      </c>
      <c r="I69" s="287">
        <f t="shared" si="2"/>
        <v>1.0084119296456793</v>
      </c>
    </row>
    <row r="70" spans="1:9" ht="19.5" customHeight="1">
      <c r="A70" s="405"/>
      <c r="B70" s="52"/>
      <c r="C70" s="52"/>
      <c r="D70" s="54" t="s">
        <v>146</v>
      </c>
      <c r="E70" s="344"/>
      <c r="F70" s="344"/>
      <c r="G70" s="54"/>
      <c r="H70" s="284"/>
      <c r="I70" s="282"/>
    </row>
    <row r="71" spans="1:9" ht="19.5" customHeight="1">
      <c r="A71" s="847"/>
      <c r="B71" s="330"/>
      <c r="C71" s="69"/>
      <c r="D71" s="66" t="s">
        <v>147</v>
      </c>
      <c r="E71" s="345"/>
      <c r="F71" s="345"/>
      <c r="G71" s="331"/>
      <c r="H71" s="303"/>
      <c r="I71" s="419"/>
    </row>
    <row r="72" spans="1:9" ht="19.5" customHeight="1">
      <c r="A72" s="295"/>
      <c r="B72" s="50">
        <v>75113</v>
      </c>
      <c r="C72" s="50"/>
      <c r="D72" s="51" t="s">
        <v>539</v>
      </c>
      <c r="E72" s="453">
        <f>SUM(E73:E75)</f>
        <v>36844</v>
      </c>
      <c r="F72" s="453">
        <f>SUM(F73:F75)</f>
        <v>0</v>
      </c>
      <c r="G72" s="453">
        <f>SUM(G73:G75)</f>
        <v>0</v>
      </c>
      <c r="H72" s="459">
        <f>SUM(H73:H75)</f>
        <v>0</v>
      </c>
      <c r="I72" s="294">
        <f>H72/E72</f>
        <v>0</v>
      </c>
    </row>
    <row r="73" spans="1:9" ht="19.5" customHeight="1">
      <c r="A73" s="407"/>
      <c r="B73" s="69"/>
      <c r="C73" s="69">
        <v>2010</v>
      </c>
      <c r="D73" s="54" t="s">
        <v>153</v>
      </c>
      <c r="E73" s="580">
        <v>36844</v>
      </c>
      <c r="F73" s="580"/>
      <c r="G73" s="66"/>
      <c r="H73" s="303"/>
      <c r="I73" s="287">
        <f>H73/E73</f>
        <v>0</v>
      </c>
    </row>
    <row r="74" spans="1:9" ht="19.5" customHeight="1">
      <c r="A74" s="407"/>
      <c r="B74" s="69"/>
      <c r="C74" s="69"/>
      <c r="D74" s="54" t="s">
        <v>146</v>
      </c>
      <c r="E74" s="302"/>
      <c r="F74" s="302"/>
      <c r="G74" s="66"/>
      <c r="H74" s="303"/>
      <c r="I74" s="310"/>
    </row>
    <row r="75" spans="1:9" ht="19.5" customHeight="1">
      <c r="A75" s="407"/>
      <c r="B75" s="69"/>
      <c r="C75" s="69"/>
      <c r="D75" s="66" t="s">
        <v>147</v>
      </c>
      <c r="E75" s="66"/>
      <c r="F75" s="66"/>
      <c r="G75" s="66"/>
      <c r="H75" s="304"/>
      <c r="I75" s="419"/>
    </row>
    <row r="76" spans="1:9" ht="24" customHeight="1">
      <c r="A76" s="408">
        <v>754</v>
      </c>
      <c r="B76" s="100"/>
      <c r="C76" s="100"/>
      <c r="D76" s="60" t="s">
        <v>81</v>
      </c>
      <c r="E76" s="305">
        <f>SUM(E77+E81)</f>
        <v>43000</v>
      </c>
      <c r="F76" s="59">
        <f>SUM(F77+F81)</f>
        <v>0</v>
      </c>
      <c r="G76" s="59">
        <f>SUM(G77+G81)</f>
        <v>0</v>
      </c>
      <c r="H76" s="305">
        <f>SUM(H77+H81)</f>
        <v>101000</v>
      </c>
      <c r="I76" s="294">
        <f>H76/E76</f>
        <v>2.3488372093023258</v>
      </c>
    </row>
    <row r="77" spans="1:9" ht="17.25" customHeight="1">
      <c r="A77" s="418"/>
      <c r="B77" s="317">
        <v>75414</v>
      </c>
      <c r="C77" s="317"/>
      <c r="D77" s="318" t="s">
        <v>82</v>
      </c>
      <c r="E77" s="319">
        <f>SUM(E78)</f>
        <v>1000</v>
      </c>
      <c r="F77" s="320">
        <f>SUM(F78)</f>
        <v>0</v>
      </c>
      <c r="G77" s="320">
        <f>SUM(G78)</f>
        <v>0</v>
      </c>
      <c r="H77" s="321">
        <f>SUM(H78)</f>
        <v>1000</v>
      </c>
      <c r="I77" s="272">
        <f>H77/E77</f>
        <v>1</v>
      </c>
    </row>
    <row r="78" spans="1:9" ht="19.5" customHeight="1">
      <c r="A78" s="407"/>
      <c r="B78" s="69"/>
      <c r="C78" s="69">
        <v>2010</v>
      </c>
      <c r="D78" s="66" t="s">
        <v>153</v>
      </c>
      <c r="E78" s="300">
        <v>1000</v>
      </c>
      <c r="F78" s="300"/>
      <c r="G78" s="68"/>
      <c r="H78" s="301">
        <v>1000</v>
      </c>
      <c r="I78" s="287">
        <f>H78/E78</f>
        <v>1</v>
      </c>
    </row>
    <row r="79" spans="1:9" ht="19.5" customHeight="1">
      <c r="A79" s="407"/>
      <c r="B79" s="69"/>
      <c r="C79" s="69"/>
      <c r="D79" s="66" t="s">
        <v>146</v>
      </c>
      <c r="E79" s="302"/>
      <c r="F79" s="302"/>
      <c r="G79" s="66"/>
      <c r="H79" s="303"/>
      <c r="I79" s="416"/>
    </row>
    <row r="80" spans="1:9" ht="19.5" customHeight="1">
      <c r="A80" s="413"/>
      <c r="B80" s="330"/>
      <c r="C80" s="330"/>
      <c r="D80" s="331" t="s">
        <v>147</v>
      </c>
      <c r="E80" s="345"/>
      <c r="F80" s="345"/>
      <c r="G80" s="331"/>
      <c r="H80" s="356"/>
      <c r="I80" s="419"/>
    </row>
    <row r="81" spans="1:9" ht="16.5" customHeight="1">
      <c r="A81" s="306"/>
      <c r="B81" s="50">
        <v>75416</v>
      </c>
      <c r="C81" s="50"/>
      <c r="D81" s="51" t="s">
        <v>261</v>
      </c>
      <c r="E81" s="307">
        <f>SUM(E82)</f>
        <v>42000</v>
      </c>
      <c r="F81" s="308">
        <f>SUM(F82)</f>
        <v>0</v>
      </c>
      <c r="G81" s="308">
        <f>SUM(G82)</f>
        <v>0</v>
      </c>
      <c r="H81" s="270">
        <f>SUM(H82)</f>
        <v>100000</v>
      </c>
      <c r="I81" s="272">
        <f>H81/E81</f>
        <v>2.380952380952381</v>
      </c>
    </row>
    <row r="82" spans="1:9" ht="19.5" customHeight="1">
      <c r="A82" s="407"/>
      <c r="B82" s="69"/>
      <c r="C82" s="296" t="s">
        <v>292</v>
      </c>
      <c r="D82" s="66" t="s">
        <v>248</v>
      </c>
      <c r="E82" s="300">
        <v>42000</v>
      </c>
      <c r="F82" s="300"/>
      <c r="G82" s="68"/>
      <c r="H82" s="298">
        <v>100000</v>
      </c>
      <c r="I82" s="467">
        <f>H82/E82</f>
        <v>2.380952380952381</v>
      </c>
    </row>
    <row r="83" spans="1:9" ht="19.5" customHeight="1">
      <c r="A83" s="845">
        <v>756</v>
      </c>
      <c r="B83" s="495"/>
      <c r="C83" s="495"/>
      <c r="D83" s="497" t="s">
        <v>498</v>
      </c>
      <c r="E83" s="494">
        <f>SUM(E88+E92+E103+E116+E124)</f>
        <v>24496825</v>
      </c>
      <c r="F83" s="500">
        <f>SUM(F88+F92+F103+F116+F124)</f>
        <v>0</v>
      </c>
      <c r="G83" s="500">
        <f>SUM(G88+G92+G103+G116+G124)</f>
        <v>0</v>
      </c>
      <c r="H83" s="363">
        <f>SUM(H88+H92+H103+H116+H124)</f>
        <v>24147261</v>
      </c>
      <c r="I83" s="501">
        <f>H83/E83</f>
        <v>0.9857302323872583</v>
      </c>
    </row>
    <row r="84" spans="1:9" ht="18.75" customHeight="1">
      <c r="A84" s="138"/>
      <c r="B84" s="584"/>
      <c r="C84" s="584"/>
      <c r="D84" s="586" t="s">
        <v>499</v>
      </c>
      <c r="E84" s="586"/>
      <c r="F84" s="586"/>
      <c r="G84" s="587"/>
      <c r="H84" s="586"/>
      <c r="I84" s="502"/>
    </row>
    <row r="85" spans="1:9" ht="17.25" customHeight="1">
      <c r="A85" s="848"/>
      <c r="B85" s="584"/>
      <c r="C85" s="584"/>
      <c r="D85" s="587" t="s">
        <v>500</v>
      </c>
      <c r="E85" s="587"/>
      <c r="F85" s="586"/>
      <c r="G85" s="586"/>
      <c r="H85" s="586"/>
      <c r="I85" s="503"/>
    </row>
    <row r="86" spans="1:9" ht="17.25" customHeight="1">
      <c r="A86" s="848"/>
      <c r="B86" s="584"/>
      <c r="C86" s="584"/>
      <c r="D86" s="498" t="s">
        <v>501</v>
      </c>
      <c r="E86" s="587"/>
      <c r="F86" s="586"/>
      <c r="G86" s="586"/>
      <c r="H86" s="586"/>
      <c r="I86" s="409"/>
    </row>
    <row r="87" spans="1:9" ht="17.25" customHeight="1">
      <c r="A87" s="846"/>
      <c r="B87" s="585"/>
      <c r="C87" s="585"/>
      <c r="D87" s="588" t="s">
        <v>502</v>
      </c>
      <c r="E87" s="499"/>
      <c r="F87" s="499"/>
      <c r="G87" s="588"/>
      <c r="H87" s="588"/>
      <c r="I87" s="414"/>
    </row>
    <row r="88" spans="1:9" ht="19.5" customHeight="1">
      <c r="A88" s="309"/>
      <c r="B88" s="55">
        <v>75601</v>
      </c>
      <c r="C88" s="55"/>
      <c r="D88" s="58" t="s">
        <v>83</v>
      </c>
      <c r="E88" s="341">
        <f>SUM(E89:E91)</f>
        <v>33500</v>
      </c>
      <c r="F88" s="56">
        <f>SUM(F89:F91)</f>
        <v>0</v>
      </c>
      <c r="G88" s="56">
        <f>SUM(G89:G91)</f>
        <v>0</v>
      </c>
      <c r="H88" s="342">
        <f>SUM(H89:H91)</f>
        <v>33500</v>
      </c>
      <c r="I88" s="339">
        <f>H88/E88</f>
        <v>1</v>
      </c>
    </row>
    <row r="89" spans="1:9" ht="19.5" customHeight="1">
      <c r="A89" s="309"/>
      <c r="B89" s="55"/>
      <c r="C89" s="365" t="s">
        <v>293</v>
      </c>
      <c r="D89" s="58" t="s">
        <v>84</v>
      </c>
      <c r="E89" s="341">
        <v>32000</v>
      </c>
      <c r="F89" s="341"/>
      <c r="G89" s="56"/>
      <c r="H89" s="342">
        <v>32000</v>
      </c>
      <c r="I89" s="294">
        <f>H89/E89</f>
        <v>1</v>
      </c>
    </row>
    <row r="90" spans="1:9" ht="19.5" customHeight="1">
      <c r="A90" s="311"/>
      <c r="B90" s="52"/>
      <c r="C90" s="52"/>
      <c r="D90" s="54" t="s">
        <v>85</v>
      </c>
      <c r="E90" s="344"/>
      <c r="F90" s="344"/>
      <c r="G90" s="54"/>
      <c r="H90" s="284"/>
      <c r="I90" s="310"/>
    </row>
    <row r="91" spans="1:9" ht="19.5" customHeight="1">
      <c r="A91" s="357"/>
      <c r="B91" s="80"/>
      <c r="C91" s="358" t="s">
        <v>294</v>
      </c>
      <c r="D91" s="78" t="s">
        <v>249</v>
      </c>
      <c r="E91" s="359">
        <v>1500</v>
      </c>
      <c r="F91" s="359"/>
      <c r="G91" s="360"/>
      <c r="H91" s="291">
        <v>1500</v>
      </c>
      <c r="I91" s="414">
        <f>H91/E91</f>
        <v>1</v>
      </c>
    </row>
    <row r="92" spans="1:9" ht="19.5" customHeight="1">
      <c r="A92" s="411"/>
      <c r="B92" s="317">
        <v>75615</v>
      </c>
      <c r="C92" s="317"/>
      <c r="D92" s="318" t="s">
        <v>505</v>
      </c>
      <c r="E92" s="366">
        <f>SUM(E93:E102)</f>
        <v>5658335</v>
      </c>
      <c r="F92" s="318">
        <f>SUM(F93:F102)</f>
        <v>0</v>
      </c>
      <c r="G92" s="318">
        <f>SUM(G93:G102)</f>
        <v>0</v>
      </c>
      <c r="H92" s="367">
        <f>SUM(H93:H102)</f>
        <v>5597700</v>
      </c>
      <c r="I92" s="339">
        <f>H92/E92</f>
        <v>0.9892839501372753</v>
      </c>
    </row>
    <row r="93" spans="1:9" ht="19.5" customHeight="1">
      <c r="A93" s="311"/>
      <c r="B93" s="52"/>
      <c r="C93" s="52"/>
      <c r="D93" s="54" t="s">
        <v>506</v>
      </c>
      <c r="E93" s="344"/>
      <c r="F93" s="344"/>
      <c r="G93" s="54"/>
      <c r="H93" s="284"/>
      <c r="I93" s="420"/>
    </row>
    <row r="94" spans="1:9" ht="19.5" customHeight="1">
      <c r="A94" s="311"/>
      <c r="B94" s="52"/>
      <c r="C94" s="52"/>
      <c r="D94" s="54" t="s">
        <v>507</v>
      </c>
      <c r="E94" s="344"/>
      <c r="F94" s="344"/>
      <c r="G94" s="54"/>
      <c r="H94" s="54"/>
      <c r="I94" s="416"/>
    </row>
    <row r="95" spans="1:9" ht="19.5" customHeight="1">
      <c r="A95" s="295"/>
      <c r="B95" s="77"/>
      <c r="C95" s="296" t="s">
        <v>295</v>
      </c>
      <c r="D95" s="74" t="s">
        <v>86</v>
      </c>
      <c r="E95" s="297">
        <v>4800000</v>
      </c>
      <c r="F95" s="297"/>
      <c r="G95" s="76"/>
      <c r="H95" s="298">
        <v>4800000</v>
      </c>
      <c r="I95" s="287">
        <f aca="true" t="shared" si="3" ref="I95:I103">H95/E95</f>
        <v>1</v>
      </c>
    </row>
    <row r="96" spans="1:9" ht="19.5" customHeight="1" thickBot="1">
      <c r="A96" s="849"/>
      <c r="B96" s="850"/>
      <c r="C96" s="851" t="s">
        <v>296</v>
      </c>
      <c r="D96" s="852" t="s">
        <v>87</v>
      </c>
      <c r="E96" s="853">
        <v>360000</v>
      </c>
      <c r="F96" s="853"/>
      <c r="G96" s="854"/>
      <c r="H96" s="855">
        <v>300000</v>
      </c>
      <c r="I96" s="856">
        <f t="shared" si="3"/>
        <v>0.8333333333333334</v>
      </c>
    </row>
    <row r="97" spans="1:9" ht="19.5" customHeight="1">
      <c r="A97" s="857"/>
      <c r="B97" s="399"/>
      <c r="C97" s="858" t="s">
        <v>297</v>
      </c>
      <c r="D97" s="859" t="s">
        <v>88</v>
      </c>
      <c r="E97" s="450">
        <v>14000</v>
      </c>
      <c r="F97" s="450"/>
      <c r="G97" s="860"/>
      <c r="H97" s="861">
        <v>14000</v>
      </c>
      <c r="I97" s="844">
        <f t="shared" si="3"/>
        <v>1</v>
      </c>
    </row>
    <row r="98" spans="1:9" ht="19.5" customHeight="1">
      <c r="A98" s="407"/>
      <c r="B98" s="69"/>
      <c r="C98" s="299" t="s">
        <v>298</v>
      </c>
      <c r="D98" s="66" t="s">
        <v>89</v>
      </c>
      <c r="E98" s="300">
        <v>310000</v>
      </c>
      <c r="F98" s="300"/>
      <c r="G98" s="68"/>
      <c r="H98" s="301">
        <v>310000</v>
      </c>
      <c r="I98" s="294">
        <f t="shared" si="3"/>
        <v>1</v>
      </c>
    </row>
    <row r="99" spans="1:9" ht="19.5" customHeight="1">
      <c r="A99" s="407"/>
      <c r="B99" s="69"/>
      <c r="C99" s="299" t="s">
        <v>299</v>
      </c>
      <c r="D99" s="66" t="s">
        <v>90</v>
      </c>
      <c r="E99" s="300">
        <v>10000</v>
      </c>
      <c r="F99" s="300"/>
      <c r="G99" s="68"/>
      <c r="H99" s="301">
        <v>10000</v>
      </c>
      <c r="I99" s="287">
        <f t="shared" si="3"/>
        <v>1</v>
      </c>
    </row>
    <row r="100" spans="1:9" ht="19.5" customHeight="1">
      <c r="A100" s="407"/>
      <c r="B100" s="69"/>
      <c r="C100" s="69" t="s">
        <v>61</v>
      </c>
      <c r="D100" s="66" t="s">
        <v>74</v>
      </c>
      <c r="E100" s="300">
        <v>682</v>
      </c>
      <c r="F100" s="300"/>
      <c r="G100" s="68"/>
      <c r="H100" s="301">
        <v>700</v>
      </c>
      <c r="I100" s="287">
        <f t="shared" si="3"/>
        <v>1.0263929618768328</v>
      </c>
    </row>
    <row r="101" spans="1:9" ht="19.5" customHeight="1">
      <c r="A101" s="407"/>
      <c r="B101" s="69"/>
      <c r="C101" s="299" t="s">
        <v>294</v>
      </c>
      <c r="D101" s="66" t="s">
        <v>249</v>
      </c>
      <c r="E101" s="300">
        <v>70000</v>
      </c>
      <c r="F101" s="300"/>
      <c r="G101" s="68"/>
      <c r="H101" s="301">
        <v>70000</v>
      </c>
      <c r="I101" s="287">
        <f t="shared" si="3"/>
        <v>1</v>
      </c>
    </row>
    <row r="102" spans="1:9" ht="19.5" customHeight="1">
      <c r="A102" s="413"/>
      <c r="B102" s="330"/>
      <c r="C102" s="330">
        <v>2680</v>
      </c>
      <c r="D102" s="331" t="s">
        <v>250</v>
      </c>
      <c r="E102" s="332">
        <v>93653</v>
      </c>
      <c r="F102" s="332"/>
      <c r="G102" s="333"/>
      <c r="H102" s="334">
        <v>93000</v>
      </c>
      <c r="I102" s="294">
        <f t="shared" si="3"/>
        <v>0.9930274524040874</v>
      </c>
    </row>
    <row r="103" spans="1:9" ht="19.5" customHeight="1">
      <c r="A103" s="411"/>
      <c r="B103" s="317">
        <v>75616</v>
      </c>
      <c r="C103" s="317"/>
      <c r="D103" s="318" t="s">
        <v>508</v>
      </c>
      <c r="E103" s="366">
        <f>SUM(E104:E115)</f>
        <v>4940300</v>
      </c>
      <c r="F103" s="318">
        <f>SUM(F104:F115)</f>
        <v>0</v>
      </c>
      <c r="G103" s="318">
        <f>SUM(G104:G115)</f>
        <v>0</v>
      </c>
      <c r="H103" s="367">
        <f>SUM(H104:H115)</f>
        <v>4711000</v>
      </c>
      <c r="I103" s="272">
        <f t="shared" si="3"/>
        <v>0.9535858146266422</v>
      </c>
    </row>
    <row r="104" spans="1:9" ht="19.5" customHeight="1">
      <c r="A104" s="407"/>
      <c r="B104" s="69"/>
      <c r="C104" s="69"/>
      <c r="D104" s="66" t="s">
        <v>509</v>
      </c>
      <c r="E104" s="302"/>
      <c r="F104" s="302"/>
      <c r="G104" s="66"/>
      <c r="H104" s="369"/>
      <c r="I104" s="310"/>
    </row>
    <row r="105" spans="1:9" ht="19.5" customHeight="1">
      <c r="A105" s="407"/>
      <c r="B105" s="69"/>
      <c r="C105" s="69"/>
      <c r="D105" s="66" t="s">
        <v>510</v>
      </c>
      <c r="E105" s="302"/>
      <c r="F105" s="302"/>
      <c r="G105" s="66"/>
      <c r="H105" s="369"/>
      <c r="I105" s="310"/>
    </row>
    <row r="106" spans="1:9" ht="19.5" customHeight="1">
      <c r="A106" s="407"/>
      <c r="B106" s="69"/>
      <c r="C106" s="299" t="s">
        <v>295</v>
      </c>
      <c r="D106" s="66" t="s">
        <v>86</v>
      </c>
      <c r="E106" s="300">
        <v>2600000</v>
      </c>
      <c r="F106" s="300"/>
      <c r="G106" s="68"/>
      <c r="H106" s="301">
        <v>2600000</v>
      </c>
      <c r="I106" s="287">
        <f aca="true" t="shared" si="4" ref="I106:I122">H106/E106</f>
        <v>1</v>
      </c>
    </row>
    <row r="107" spans="1:9" ht="19.5" customHeight="1">
      <c r="A107" s="407"/>
      <c r="B107" s="69"/>
      <c r="C107" s="299" t="s">
        <v>296</v>
      </c>
      <c r="D107" s="66" t="s">
        <v>87</v>
      </c>
      <c r="E107" s="300">
        <v>1100000</v>
      </c>
      <c r="F107" s="300"/>
      <c r="G107" s="68"/>
      <c r="H107" s="301">
        <v>907500</v>
      </c>
      <c r="I107" s="287">
        <f t="shared" si="4"/>
        <v>0.825</v>
      </c>
    </row>
    <row r="108" spans="1:9" ht="19.5" customHeight="1">
      <c r="A108" s="407"/>
      <c r="B108" s="69"/>
      <c r="C108" s="299" t="s">
        <v>297</v>
      </c>
      <c r="D108" s="66" t="s">
        <v>88</v>
      </c>
      <c r="E108" s="300">
        <v>1500</v>
      </c>
      <c r="F108" s="300"/>
      <c r="G108" s="68"/>
      <c r="H108" s="301">
        <v>1500</v>
      </c>
      <c r="I108" s="294">
        <f t="shared" si="4"/>
        <v>1</v>
      </c>
    </row>
    <row r="109" spans="1:9" ht="19.5" customHeight="1">
      <c r="A109" s="407"/>
      <c r="B109" s="69"/>
      <c r="C109" s="299" t="s">
        <v>298</v>
      </c>
      <c r="D109" s="66" t="s">
        <v>89</v>
      </c>
      <c r="E109" s="300">
        <v>345000</v>
      </c>
      <c r="F109" s="300"/>
      <c r="G109" s="68"/>
      <c r="H109" s="301">
        <v>345000</v>
      </c>
      <c r="I109" s="409">
        <f t="shared" si="4"/>
        <v>1</v>
      </c>
    </row>
    <row r="110" spans="1:9" ht="19.5" customHeight="1">
      <c r="A110" s="407"/>
      <c r="B110" s="69"/>
      <c r="C110" s="299" t="s">
        <v>300</v>
      </c>
      <c r="D110" s="66" t="s">
        <v>91</v>
      </c>
      <c r="E110" s="300">
        <v>57000</v>
      </c>
      <c r="F110" s="300"/>
      <c r="G110" s="68"/>
      <c r="H110" s="301">
        <v>50000</v>
      </c>
      <c r="I110" s="409">
        <f t="shared" si="4"/>
        <v>0.8771929824561403</v>
      </c>
    </row>
    <row r="111" spans="1:9" ht="19.5" customHeight="1">
      <c r="A111" s="421"/>
      <c r="B111" s="370"/>
      <c r="C111" s="371" t="s">
        <v>301</v>
      </c>
      <c r="D111" s="372" t="s">
        <v>242</v>
      </c>
      <c r="E111" s="300">
        <v>5000</v>
      </c>
      <c r="F111" s="300"/>
      <c r="G111" s="300"/>
      <c r="H111" s="301">
        <v>5000</v>
      </c>
      <c r="I111" s="287">
        <f t="shared" si="4"/>
        <v>1</v>
      </c>
    </row>
    <row r="112" spans="1:9" ht="19.5" customHeight="1">
      <c r="A112" s="407"/>
      <c r="B112" s="69"/>
      <c r="C112" s="299" t="s">
        <v>302</v>
      </c>
      <c r="D112" s="66" t="s">
        <v>92</v>
      </c>
      <c r="E112" s="300">
        <v>250000</v>
      </c>
      <c r="F112" s="300"/>
      <c r="G112" s="68"/>
      <c r="H112" s="301">
        <v>250000</v>
      </c>
      <c r="I112" s="294">
        <f t="shared" si="4"/>
        <v>1</v>
      </c>
    </row>
    <row r="113" spans="1:9" ht="19.5" customHeight="1">
      <c r="A113" s="407"/>
      <c r="B113" s="69"/>
      <c r="C113" s="299" t="s">
        <v>299</v>
      </c>
      <c r="D113" s="66" t="s">
        <v>90</v>
      </c>
      <c r="E113" s="300">
        <v>530000</v>
      </c>
      <c r="F113" s="300"/>
      <c r="G113" s="68"/>
      <c r="H113" s="301">
        <v>500000</v>
      </c>
      <c r="I113" s="287">
        <f t="shared" si="4"/>
        <v>0.9433962264150944</v>
      </c>
    </row>
    <row r="114" spans="1:9" ht="19.5" customHeight="1">
      <c r="A114" s="407"/>
      <c r="B114" s="69"/>
      <c r="C114" s="69" t="s">
        <v>61</v>
      </c>
      <c r="D114" s="66" t="s">
        <v>80</v>
      </c>
      <c r="E114" s="300">
        <v>11800</v>
      </c>
      <c r="F114" s="300"/>
      <c r="G114" s="68"/>
      <c r="H114" s="301">
        <v>12000</v>
      </c>
      <c r="I114" s="287">
        <f t="shared" si="4"/>
        <v>1.0169491525423728</v>
      </c>
    </row>
    <row r="115" spans="1:9" ht="21.75" customHeight="1">
      <c r="A115" s="407"/>
      <c r="B115" s="69"/>
      <c r="C115" s="299" t="s">
        <v>294</v>
      </c>
      <c r="D115" s="66" t="s">
        <v>249</v>
      </c>
      <c r="E115" s="300">
        <v>40000</v>
      </c>
      <c r="F115" s="300"/>
      <c r="G115" s="68"/>
      <c r="H115" s="301">
        <v>40000</v>
      </c>
      <c r="I115" s="414">
        <f t="shared" si="4"/>
        <v>1</v>
      </c>
    </row>
    <row r="116" spans="1:9" ht="18" customHeight="1">
      <c r="A116" s="422"/>
      <c r="B116" s="373">
        <v>75618</v>
      </c>
      <c r="C116" s="373"/>
      <c r="D116" s="51" t="s">
        <v>93</v>
      </c>
      <c r="E116" s="307">
        <f>SUM(E117:E123)</f>
        <v>2104690</v>
      </c>
      <c r="F116" s="308">
        <f>SUM(F117:F123)</f>
        <v>0</v>
      </c>
      <c r="G116" s="308">
        <f>SUM(G117:G123)</f>
        <v>0</v>
      </c>
      <c r="H116" s="270">
        <f>SUM(H117:H123)</f>
        <v>2061700</v>
      </c>
      <c r="I116" s="272">
        <f t="shared" si="4"/>
        <v>0.9795741890729751</v>
      </c>
    </row>
    <row r="117" spans="1:9" ht="19.5" customHeight="1">
      <c r="A117" s="407"/>
      <c r="B117" s="69"/>
      <c r="C117" s="299" t="s">
        <v>303</v>
      </c>
      <c r="D117" s="279" t="s">
        <v>94</v>
      </c>
      <c r="E117" s="313">
        <v>700000</v>
      </c>
      <c r="F117" s="298"/>
      <c r="G117" s="281"/>
      <c r="H117" s="285">
        <v>650000</v>
      </c>
      <c r="I117" s="409">
        <f t="shared" si="4"/>
        <v>0.9285714285714286</v>
      </c>
    </row>
    <row r="118" spans="1:9" ht="19.5" customHeight="1">
      <c r="A118" s="407"/>
      <c r="B118" s="52"/>
      <c r="C118" s="299" t="s">
        <v>304</v>
      </c>
      <c r="D118" s="54" t="s">
        <v>95</v>
      </c>
      <c r="E118" s="298">
        <v>1000000</v>
      </c>
      <c r="F118" s="285"/>
      <c r="G118" s="57"/>
      <c r="H118" s="285">
        <v>1000000</v>
      </c>
      <c r="I118" s="287">
        <f t="shared" si="4"/>
        <v>1</v>
      </c>
    </row>
    <row r="119" spans="1:9" ht="19.5" customHeight="1">
      <c r="A119" s="311"/>
      <c r="B119" s="52"/>
      <c r="C119" s="312" t="s">
        <v>305</v>
      </c>
      <c r="D119" s="279" t="s">
        <v>337</v>
      </c>
      <c r="E119" s="300">
        <v>393000</v>
      </c>
      <c r="F119" s="300"/>
      <c r="G119" s="57"/>
      <c r="H119" s="285">
        <v>400000</v>
      </c>
      <c r="I119" s="294">
        <f t="shared" si="4"/>
        <v>1.0178117048346056</v>
      </c>
    </row>
    <row r="120" spans="1:9" ht="19.5" customHeight="1">
      <c r="A120" s="404"/>
      <c r="B120" s="265"/>
      <c r="C120" s="52" t="s">
        <v>310</v>
      </c>
      <c r="D120" s="54" t="s">
        <v>311</v>
      </c>
      <c r="E120" s="313">
        <v>9000</v>
      </c>
      <c r="F120" s="285"/>
      <c r="G120" s="286"/>
      <c r="H120" s="285">
        <v>9000</v>
      </c>
      <c r="I120" s="423">
        <f t="shared" si="4"/>
        <v>1</v>
      </c>
    </row>
    <row r="121" spans="1:9" ht="19.5" customHeight="1">
      <c r="A121" s="311"/>
      <c r="B121" s="52"/>
      <c r="C121" s="52"/>
      <c r="D121" s="279" t="s">
        <v>312</v>
      </c>
      <c r="E121" s="280"/>
      <c r="F121" s="280"/>
      <c r="G121" s="56"/>
      <c r="H121" s="342"/>
      <c r="I121" s="294"/>
    </row>
    <row r="122" spans="1:9" ht="18.75" customHeight="1">
      <c r="A122" s="404"/>
      <c r="B122" s="52"/>
      <c r="C122" s="312" t="s">
        <v>306</v>
      </c>
      <c r="D122" s="66" t="s">
        <v>96</v>
      </c>
      <c r="E122" s="300">
        <v>500</v>
      </c>
      <c r="F122" s="300"/>
      <c r="G122" s="57"/>
      <c r="H122" s="298">
        <v>500</v>
      </c>
      <c r="I122" s="423">
        <f t="shared" si="4"/>
        <v>1</v>
      </c>
    </row>
    <row r="123" spans="1:9" ht="18.75" customHeight="1">
      <c r="A123" s="413"/>
      <c r="B123" s="374"/>
      <c r="C123" s="375" t="s">
        <v>294</v>
      </c>
      <c r="D123" s="331" t="s">
        <v>249</v>
      </c>
      <c r="E123" s="332">
        <v>2190</v>
      </c>
      <c r="F123" s="334"/>
      <c r="G123" s="346"/>
      <c r="H123" s="332">
        <v>2200</v>
      </c>
      <c r="I123" s="414">
        <f>H123/E123</f>
        <v>1.004566210045662</v>
      </c>
    </row>
    <row r="124" spans="1:9" ht="22.5" customHeight="1">
      <c r="A124" s="306"/>
      <c r="B124" s="50">
        <v>75621</v>
      </c>
      <c r="C124" s="50"/>
      <c r="D124" s="51" t="s">
        <v>144</v>
      </c>
      <c r="E124" s="307">
        <f>SUM(E125:E126)</f>
        <v>11760000</v>
      </c>
      <c r="F124" s="308">
        <f>SUM(F125:F126)</f>
        <v>0</v>
      </c>
      <c r="G124" s="308">
        <f>SUM(G125:G126)</f>
        <v>0</v>
      </c>
      <c r="H124" s="307">
        <f>SUM(H125:H126)</f>
        <v>11743361</v>
      </c>
      <c r="I124" s="339">
        <f aca="true" t="shared" si="5" ref="I124:I137">H124/E124</f>
        <v>0.998585119047619</v>
      </c>
    </row>
    <row r="125" spans="1:9" ht="19.5" customHeight="1">
      <c r="A125" s="295"/>
      <c r="B125" s="77"/>
      <c r="C125" s="296" t="s">
        <v>290</v>
      </c>
      <c r="D125" s="74" t="s">
        <v>97</v>
      </c>
      <c r="E125" s="297">
        <v>11000000</v>
      </c>
      <c r="F125" s="297"/>
      <c r="G125" s="76"/>
      <c r="H125" s="298">
        <v>10983361</v>
      </c>
      <c r="I125" s="294">
        <f t="shared" si="5"/>
        <v>0.9984873636363636</v>
      </c>
    </row>
    <row r="126" spans="1:9" ht="22.5" customHeight="1">
      <c r="A126" s="413"/>
      <c r="B126" s="330"/>
      <c r="C126" s="376" t="s">
        <v>289</v>
      </c>
      <c r="D126" s="331" t="s">
        <v>99</v>
      </c>
      <c r="E126" s="332">
        <v>760000</v>
      </c>
      <c r="F126" s="332"/>
      <c r="G126" s="333"/>
      <c r="H126" s="334">
        <v>760000</v>
      </c>
      <c r="I126" s="414">
        <f t="shared" si="5"/>
        <v>1</v>
      </c>
    </row>
    <row r="127" spans="1:9" ht="19.5" customHeight="1">
      <c r="A127" s="408">
        <v>758</v>
      </c>
      <c r="B127" s="100"/>
      <c r="C127" s="100"/>
      <c r="D127" s="60" t="s">
        <v>98</v>
      </c>
      <c r="E127" s="305">
        <f>SUM(E128+E131+E133)</f>
        <v>10393289</v>
      </c>
      <c r="F127" s="59">
        <f>SUM(F128+F133)</f>
        <v>0</v>
      </c>
      <c r="G127" s="59">
        <f>SUM(G128+G133)</f>
        <v>0</v>
      </c>
      <c r="H127" s="305">
        <f>SUM(H128+H133)</f>
        <v>10682150</v>
      </c>
      <c r="I127" s="294">
        <f t="shared" si="5"/>
        <v>1.0277930306758525</v>
      </c>
    </row>
    <row r="128" spans="1:9" ht="19.5" customHeight="1">
      <c r="A128" s="411"/>
      <c r="B128" s="317">
        <v>75801</v>
      </c>
      <c r="C128" s="317"/>
      <c r="D128" s="318" t="s">
        <v>511</v>
      </c>
      <c r="E128" s="319">
        <f>SUM(E130)</f>
        <v>9841282</v>
      </c>
      <c r="F128" s="320">
        <f>SUM(F130)</f>
        <v>0</v>
      </c>
      <c r="G128" s="320">
        <f>SUM(G130)</f>
        <v>0</v>
      </c>
      <c r="H128" s="321">
        <f>SUM(H130)</f>
        <v>10232136</v>
      </c>
      <c r="I128" s="272">
        <f t="shared" si="5"/>
        <v>1.0397157606092378</v>
      </c>
    </row>
    <row r="129" spans="1:9" ht="19.5" customHeight="1">
      <c r="A129" s="311"/>
      <c r="B129" s="52"/>
      <c r="C129" s="52"/>
      <c r="D129" s="54" t="s">
        <v>512</v>
      </c>
      <c r="E129" s="313"/>
      <c r="F129" s="313"/>
      <c r="G129" s="57"/>
      <c r="H129" s="313"/>
      <c r="I129" s="287"/>
    </row>
    <row r="130" spans="1:9" ht="19.5" customHeight="1">
      <c r="A130" s="413"/>
      <c r="B130" s="330"/>
      <c r="C130" s="330">
        <v>2920</v>
      </c>
      <c r="D130" s="331" t="s">
        <v>100</v>
      </c>
      <c r="E130" s="332">
        <v>9841282</v>
      </c>
      <c r="F130" s="332"/>
      <c r="G130" s="333"/>
      <c r="H130" s="334">
        <v>10232136</v>
      </c>
      <c r="I130" s="414">
        <f t="shared" si="5"/>
        <v>1.0397157606092378</v>
      </c>
    </row>
    <row r="131" spans="1:9" ht="19.5" customHeight="1">
      <c r="A131" s="306"/>
      <c r="B131" s="50">
        <v>75814</v>
      </c>
      <c r="C131" s="50"/>
      <c r="D131" s="51" t="s">
        <v>371</v>
      </c>
      <c r="E131" s="307">
        <f>SUM(E132:E132)</f>
        <v>56817</v>
      </c>
      <c r="F131" s="307"/>
      <c r="G131" s="308"/>
      <c r="H131" s="270">
        <v>0</v>
      </c>
      <c r="I131" s="409">
        <f t="shared" si="5"/>
        <v>0</v>
      </c>
    </row>
    <row r="132" spans="1:9" ht="19.5" customHeight="1">
      <c r="A132" s="413"/>
      <c r="B132" s="69"/>
      <c r="C132" s="69" t="s">
        <v>79</v>
      </c>
      <c r="D132" s="331" t="s">
        <v>80</v>
      </c>
      <c r="E132" s="332">
        <v>56817</v>
      </c>
      <c r="F132" s="332"/>
      <c r="G132" s="333"/>
      <c r="H132" s="332">
        <v>0</v>
      </c>
      <c r="I132" s="414">
        <f t="shared" si="5"/>
        <v>0</v>
      </c>
    </row>
    <row r="133" spans="1:9" ht="19.5" customHeight="1">
      <c r="A133" s="309"/>
      <c r="B133" s="50">
        <v>75831</v>
      </c>
      <c r="C133" s="50"/>
      <c r="D133" s="58" t="s">
        <v>513</v>
      </c>
      <c r="E133" s="341">
        <f>SUM(E134)</f>
        <v>495190</v>
      </c>
      <c r="F133" s="56">
        <f>SUM(F134)</f>
        <v>0</v>
      </c>
      <c r="G133" s="56">
        <f>SUM(G134)</f>
        <v>0</v>
      </c>
      <c r="H133" s="342">
        <f>SUM(H134)</f>
        <v>450014</v>
      </c>
      <c r="I133" s="339">
        <f t="shared" si="5"/>
        <v>0.908770370968719</v>
      </c>
    </row>
    <row r="134" spans="1:9" ht="19.5" customHeight="1">
      <c r="A134" s="357"/>
      <c r="B134" s="80"/>
      <c r="C134" s="80">
        <v>2920</v>
      </c>
      <c r="D134" s="78" t="s">
        <v>100</v>
      </c>
      <c r="E134" s="359">
        <v>495190</v>
      </c>
      <c r="F134" s="359"/>
      <c r="G134" s="360"/>
      <c r="H134" s="291">
        <v>450014</v>
      </c>
      <c r="I134" s="414">
        <f t="shared" si="5"/>
        <v>0.908770370968719</v>
      </c>
    </row>
    <row r="135" spans="1:9" ht="19.5" customHeight="1">
      <c r="A135" s="408">
        <v>801</v>
      </c>
      <c r="B135" s="100"/>
      <c r="C135" s="100"/>
      <c r="D135" s="60" t="s">
        <v>101</v>
      </c>
      <c r="E135" s="305">
        <f>SUM(E136+E143+E147+E153)</f>
        <v>474407</v>
      </c>
      <c r="F135" s="305">
        <f>SUM(F136+F143+F147+F153)</f>
        <v>0</v>
      </c>
      <c r="G135" s="305">
        <f>SUM(G136+G143+G147+G153)</f>
        <v>0</v>
      </c>
      <c r="H135" s="305">
        <f>SUM(H136+H143+H147+H153)</f>
        <v>378421</v>
      </c>
      <c r="I135" s="339">
        <f t="shared" si="5"/>
        <v>0.7976716195165754</v>
      </c>
    </row>
    <row r="136" spans="1:9" ht="19.5" customHeight="1">
      <c r="A136" s="306"/>
      <c r="B136" s="50">
        <v>80101</v>
      </c>
      <c r="C136" s="50"/>
      <c r="D136" s="51" t="s">
        <v>102</v>
      </c>
      <c r="E136" s="307">
        <f>SUM(E137:E142)</f>
        <v>21550</v>
      </c>
      <c r="F136" s="308">
        <f>SUM(F137:F142)</f>
        <v>0</v>
      </c>
      <c r="G136" s="308">
        <f>SUM(G137:G142)</f>
        <v>0</v>
      </c>
      <c r="H136" s="308">
        <f>SUM(H137:H142)</f>
        <v>23181</v>
      </c>
      <c r="I136" s="339">
        <f t="shared" si="5"/>
        <v>1.0756844547563804</v>
      </c>
    </row>
    <row r="137" spans="1:9" ht="19.5" customHeight="1">
      <c r="A137" s="311"/>
      <c r="B137" s="52"/>
      <c r="C137" s="312" t="s">
        <v>278</v>
      </c>
      <c r="D137" s="54" t="s">
        <v>243</v>
      </c>
      <c r="E137" s="313">
        <v>4455</v>
      </c>
      <c r="F137" s="313"/>
      <c r="G137" s="57"/>
      <c r="H137" s="285">
        <v>3581</v>
      </c>
      <c r="I137" s="287">
        <f t="shared" si="5"/>
        <v>0.8038159371492705</v>
      </c>
    </row>
    <row r="138" spans="1:9" ht="19.5" customHeight="1">
      <c r="A138" s="311"/>
      <c r="B138" s="52"/>
      <c r="C138" s="52"/>
      <c r="D138" s="54" t="s">
        <v>244</v>
      </c>
      <c r="E138" s="315"/>
      <c r="F138" s="315"/>
      <c r="G138" s="57"/>
      <c r="H138" s="286"/>
      <c r="I138" s="282"/>
    </row>
    <row r="139" spans="1:9" ht="19.5" customHeight="1">
      <c r="A139" s="311"/>
      <c r="B139" s="52"/>
      <c r="C139" s="52"/>
      <c r="D139" s="54" t="s">
        <v>245</v>
      </c>
      <c r="E139" s="315"/>
      <c r="F139" s="315"/>
      <c r="G139" s="57"/>
      <c r="H139" s="286"/>
      <c r="I139" s="416"/>
    </row>
    <row r="140" spans="1:9" ht="19.5" customHeight="1">
      <c r="A140" s="407"/>
      <c r="B140" s="69"/>
      <c r="C140" s="52"/>
      <c r="D140" s="54" t="s">
        <v>246</v>
      </c>
      <c r="E140" s="322"/>
      <c r="F140" s="322"/>
      <c r="G140" s="68"/>
      <c r="H140" s="57"/>
      <c r="I140" s="282"/>
    </row>
    <row r="141" spans="1:9" s="256" customFormat="1" ht="19.5" customHeight="1">
      <c r="A141" s="428"/>
      <c r="B141" s="429"/>
      <c r="C141" s="430" t="s">
        <v>286</v>
      </c>
      <c r="D141" s="431" t="s">
        <v>52</v>
      </c>
      <c r="E141" s="432">
        <v>995</v>
      </c>
      <c r="F141" s="432"/>
      <c r="G141" s="730"/>
      <c r="H141" s="460">
        <v>0</v>
      </c>
      <c r="I141" s="287">
        <f aca="true" t="shared" si="6" ref="I141:I150">H141/E141</f>
        <v>0</v>
      </c>
    </row>
    <row r="142" spans="1:9" ht="19.5" customHeight="1">
      <c r="A142" s="407"/>
      <c r="B142" s="330"/>
      <c r="C142" s="376" t="s">
        <v>287</v>
      </c>
      <c r="D142" s="331" t="s">
        <v>71</v>
      </c>
      <c r="E142" s="300">
        <v>16100</v>
      </c>
      <c r="F142" s="300"/>
      <c r="G142" s="333"/>
      <c r="H142" s="332">
        <v>19600</v>
      </c>
      <c r="I142" s="414">
        <f t="shared" si="6"/>
        <v>1.2173913043478262</v>
      </c>
    </row>
    <row r="143" spans="1:9" ht="19.5" customHeight="1">
      <c r="A143" s="306"/>
      <c r="B143" s="55">
        <v>80104</v>
      </c>
      <c r="C143" s="377"/>
      <c r="D143" s="58" t="s">
        <v>103</v>
      </c>
      <c r="E143" s="307">
        <f>SUM(E144:E146)</f>
        <v>332290</v>
      </c>
      <c r="F143" s="307"/>
      <c r="G143" s="307">
        <f>SUM(G144:G146)</f>
        <v>0</v>
      </c>
      <c r="H143" s="307">
        <f>SUM(H144:H146)</f>
        <v>342240</v>
      </c>
      <c r="I143" s="294">
        <f t="shared" si="6"/>
        <v>1.0299437238556683</v>
      </c>
    </row>
    <row r="144" spans="1:9" ht="19.5" customHeight="1">
      <c r="A144" s="311"/>
      <c r="B144" s="52"/>
      <c r="C144" s="312" t="s">
        <v>279</v>
      </c>
      <c r="D144" s="54" t="s">
        <v>74</v>
      </c>
      <c r="E144" s="313">
        <v>320800</v>
      </c>
      <c r="F144" s="313"/>
      <c r="G144" s="57"/>
      <c r="H144" s="285">
        <v>334140</v>
      </c>
      <c r="I144" s="287">
        <f t="shared" si="6"/>
        <v>1.0415835411471321</v>
      </c>
    </row>
    <row r="145" spans="1:9" ht="19.5" customHeight="1" thickBot="1">
      <c r="A145" s="832"/>
      <c r="B145" s="850"/>
      <c r="C145" s="851" t="s">
        <v>287</v>
      </c>
      <c r="D145" s="852" t="s">
        <v>71</v>
      </c>
      <c r="E145" s="853">
        <v>8900</v>
      </c>
      <c r="F145" s="835"/>
      <c r="G145" s="836"/>
      <c r="H145" s="853">
        <v>8100</v>
      </c>
      <c r="I145" s="856">
        <f t="shared" si="6"/>
        <v>0.9101123595505618</v>
      </c>
    </row>
    <row r="146" spans="1:9" ht="19.5" customHeight="1">
      <c r="A146" s="178"/>
      <c r="B146" s="399"/>
      <c r="C146" s="862" t="s">
        <v>79</v>
      </c>
      <c r="D146" s="859" t="s">
        <v>149</v>
      </c>
      <c r="E146" s="450">
        <v>2590</v>
      </c>
      <c r="F146" s="450"/>
      <c r="G146" s="863"/>
      <c r="H146" s="861">
        <v>0</v>
      </c>
      <c r="I146" s="864">
        <f t="shared" si="6"/>
        <v>0</v>
      </c>
    </row>
    <row r="147" spans="1:9" ht="19.5" customHeight="1">
      <c r="A147" s="306"/>
      <c r="B147" s="317">
        <v>80110</v>
      </c>
      <c r="C147" s="378"/>
      <c r="D147" s="51" t="s">
        <v>104</v>
      </c>
      <c r="E147" s="307">
        <f>SUM(E148:E152)</f>
        <v>15530</v>
      </c>
      <c r="F147" s="307">
        <f>SUM(F148:F152)</f>
        <v>0</v>
      </c>
      <c r="G147" s="307">
        <f>SUM(G148:G152)</f>
        <v>0</v>
      </c>
      <c r="H147" s="307">
        <f>SUM(H148:H152)</f>
        <v>13000</v>
      </c>
      <c r="I147" s="272">
        <f t="shared" si="6"/>
        <v>0.8370895041854475</v>
      </c>
    </row>
    <row r="148" spans="1:9" ht="19.5" customHeight="1">
      <c r="A148" s="404"/>
      <c r="B148" s="69"/>
      <c r="C148" s="312" t="s">
        <v>287</v>
      </c>
      <c r="D148" s="279" t="s">
        <v>71</v>
      </c>
      <c r="E148" s="298">
        <v>9000</v>
      </c>
      <c r="F148" s="298"/>
      <c r="G148" s="57"/>
      <c r="H148" s="298">
        <v>13000</v>
      </c>
      <c r="I148" s="409">
        <f t="shared" si="6"/>
        <v>1.4444444444444444</v>
      </c>
    </row>
    <row r="149" spans="1:9" ht="19.5" customHeight="1">
      <c r="A149" s="407"/>
      <c r="B149" s="52"/>
      <c r="C149" s="379" t="s">
        <v>288</v>
      </c>
      <c r="D149" s="66" t="s">
        <v>149</v>
      </c>
      <c r="E149" s="313">
        <v>4243</v>
      </c>
      <c r="F149" s="313"/>
      <c r="G149" s="57"/>
      <c r="H149" s="286">
        <v>0</v>
      </c>
      <c r="I149" s="409">
        <f t="shared" si="6"/>
        <v>0</v>
      </c>
    </row>
    <row r="150" spans="1:9" ht="19.5" customHeight="1">
      <c r="A150" s="407"/>
      <c r="B150" s="77"/>
      <c r="C150" s="380">
        <v>2700</v>
      </c>
      <c r="D150" s="66" t="s">
        <v>239</v>
      </c>
      <c r="E150" s="313">
        <v>2287</v>
      </c>
      <c r="F150" s="298"/>
      <c r="G150" s="281"/>
      <c r="H150" s="286">
        <v>0</v>
      </c>
      <c r="I150" s="287">
        <f t="shared" si="6"/>
        <v>0</v>
      </c>
    </row>
    <row r="151" spans="1:9" ht="19.5" customHeight="1">
      <c r="A151" s="407"/>
      <c r="B151" s="69"/>
      <c r="C151" s="299"/>
      <c r="D151" s="54" t="s">
        <v>240</v>
      </c>
      <c r="E151" s="315"/>
      <c r="F151" s="322"/>
      <c r="G151" s="68"/>
      <c r="H151" s="281"/>
      <c r="I151" s="282"/>
    </row>
    <row r="152" spans="1:9" ht="19.5" customHeight="1">
      <c r="A152" s="407"/>
      <c r="B152" s="69"/>
      <c r="C152" s="299"/>
      <c r="D152" s="331" t="s">
        <v>241</v>
      </c>
      <c r="E152" s="462"/>
      <c r="F152" s="322"/>
      <c r="G152" s="68"/>
      <c r="H152" s="333"/>
      <c r="I152" s="310"/>
    </row>
    <row r="153" spans="1:9" ht="24" customHeight="1">
      <c r="A153" s="306"/>
      <c r="B153" s="50">
        <v>80195</v>
      </c>
      <c r="C153" s="50"/>
      <c r="D153" s="74" t="s">
        <v>51</v>
      </c>
      <c r="E153" s="341">
        <f>SUM(E154)</f>
        <v>105037</v>
      </c>
      <c r="F153" s="308">
        <f>SUM(F154)</f>
        <v>0</v>
      </c>
      <c r="G153" s="308">
        <f>SUM(G154)</f>
        <v>0</v>
      </c>
      <c r="H153" s="341">
        <f>SUM(H154)</f>
        <v>0</v>
      </c>
      <c r="I153" s="339">
        <f>H153/E153</f>
        <v>0</v>
      </c>
    </row>
    <row r="154" spans="1:9" ht="19.5" customHeight="1">
      <c r="A154" s="311"/>
      <c r="B154" s="52"/>
      <c r="C154" s="52">
        <v>2030</v>
      </c>
      <c r="D154" s="54" t="s">
        <v>152</v>
      </c>
      <c r="E154" s="313">
        <v>105037</v>
      </c>
      <c r="F154" s="313"/>
      <c r="G154" s="57"/>
      <c r="H154" s="286">
        <v>0</v>
      </c>
      <c r="I154" s="287">
        <f>H154/E154</f>
        <v>0</v>
      </c>
    </row>
    <row r="155" spans="1:9" ht="19.5" customHeight="1">
      <c r="A155" s="357"/>
      <c r="B155" s="80"/>
      <c r="C155" s="80"/>
      <c r="D155" s="78" t="s">
        <v>111</v>
      </c>
      <c r="E155" s="382"/>
      <c r="F155" s="382"/>
      <c r="G155" s="360"/>
      <c r="H155" s="292"/>
      <c r="I155" s="293"/>
    </row>
    <row r="156" spans="1:9" ht="19.5" customHeight="1">
      <c r="A156" s="408">
        <v>852</v>
      </c>
      <c r="B156" s="100"/>
      <c r="C156" s="100"/>
      <c r="D156" s="60" t="s">
        <v>105</v>
      </c>
      <c r="E156" s="305">
        <f>SUM(E157+E166+E175+E182+E185+E189+E196+E200)</f>
        <v>6572192</v>
      </c>
      <c r="F156" s="305">
        <f>SUM(F157+F166+F175+F185+F189+F200)</f>
        <v>0</v>
      </c>
      <c r="G156" s="305">
        <f>SUM(G157+G166+G175+G185+G189+G200)</f>
        <v>0</v>
      </c>
      <c r="H156" s="305">
        <f>SUM(H157+H166+H175+H182+H185+H189+H196+H200)</f>
        <v>7019000</v>
      </c>
      <c r="I156" s="314">
        <f>H156/E156</f>
        <v>1.0679846236993684</v>
      </c>
    </row>
    <row r="157" spans="1:9" ht="19.5" customHeight="1">
      <c r="A157" s="295"/>
      <c r="B157" s="77">
        <v>85212</v>
      </c>
      <c r="C157" s="77"/>
      <c r="D157" s="74" t="s">
        <v>514</v>
      </c>
      <c r="E157" s="383">
        <f>SUM(E158:E165)</f>
        <v>5127000</v>
      </c>
      <c r="F157" s="74">
        <f>SUM(F158:F165)</f>
        <v>0</v>
      </c>
      <c r="G157" s="74">
        <f>SUM(G158:G165)</f>
        <v>0</v>
      </c>
      <c r="H157" s="383">
        <f>SUM(H158:H165)</f>
        <v>5699000</v>
      </c>
      <c r="I157" s="343">
        <f>H157/E157</f>
        <v>1.1115662180612444</v>
      </c>
    </row>
    <row r="158" spans="1:9" ht="17.25" customHeight="1">
      <c r="A158" s="407"/>
      <c r="B158" s="69"/>
      <c r="C158" s="69"/>
      <c r="D158" s="66" t="s">
        <v>515</v>
      </c>
      <c r="E158" s="302"/>
      <c r="F158" s="302"/>
      <c r="G158" s="66"/>
      <c r="H158" s="303"/>
      <c r="I158" s="282"/>
    </row>
    <row r="159" spans="1:9" ht="17.25" customHeight="1">
      <c r="A159" s="407"/>
      <c r="B159" s="69"/>
      <c r="C159" s="69"/>
      <c r="D159" s="66" t="s">
        <v>516</v>
      </c>
      <c r="E159" s="302"/>
      <c r="F159" s="302"/>
      <c r="G159" s="66"/>
      <c r="H159" s="303"/>
      <c r="I159" s="416"/>
    </row>
    <row r="160" spans="1:9" ht="18" customHeight="1">
      <c r="A160" s="407"/>
      <c r="B160" s="69"/>
      <c r="C160" s="299" t="s">
        <v>288</v>
      </c>
      <c r="D160" s="66" t="s">
        <v>80</v>
      </c>
      <c r="E160" s="300">
        <v>45000</v>
      </c>
      <c r="F160" s="300"/>
      <c r="G160" s="68"/>
      <c r="H160" s="301">
        <v>40000</v>
      </c>
      <c r="I160" s="287">
        <f>H160/E160</f>
        <v>0.8888888888888888</v>
      </c>
    </row>
    <row r="161" spans="1:9" ht="19.5" customHeight="1">
      <c r="A161" s="407"/>
      <c r="B161" s="69"/>
      <c r="C161" s="69">
        <v>2010</v>
      </c>
      <c r="D161" s="66" t="s">
        <v>153</v>
      </c>
      <c r="E161" s="300">
        <v>5077000</v>
      </c>
      <c r="F161" s="300"/>
      <c r="G161" s="68"/>
      <c r="H161" s="301">
        <v>5654000</v>
      </c>
      <c r="I161" s="287">
        <f>H161/E161</f>
        <v>1.1136497931849518</v>
      </c>
    </row>
    <row r="162" spans="1:9" ht="19.5" customHeight="1">
      <c r="A162" s="407"/>
      <c r="B162" s="69"/>
      <c r="C162" s="69"/>
      <c r="D162" s="66" t="s">
        <v>146</v>
      </c>
      <c r="E162" s="302"/>
      <c r="F162" s="302"/>
      <c r="G162" s="66"/>
      <c r="H162" s="304"/>
      <c r="I162" s="416"/>
    </row>
    <row r="163" spans="1:9" ht="19.5" customHeight="1">
      <c r="A163" s="311"/>
      <c r="B163" s="52"/>
      <c r="C163" s="52"/>
      <c r="D163" s="54" t="s">
        <v>147</v>
      </c>
      <c r="E163" s="344"/>
      <c r="F163" s="344"/>
      <c r="G163" s="54"/>
      <c r="H163" s="286"/>
      <c r="I163" s="282"/>
    </row>
    <row r="164" spans="1:9" ht="19.5" customHeight="1">
      <c r="A164" s="311"/>
      <c r="B164" s="52"/>
      <c r="C164" s="52">
        <v>2360</v>
      </c>
      <c r="D164" s="66" t="s">
        <v>77</v>
      </c>
      <c r="E164" s="355">
        <v>5000</v>
      </c>
      <c r="F164" s="355"/>
      <c r="G164" s="54"/>
      <c r="H164" s="286">
        <v>5000</v>
      </c>
      <c r="I164" s="287">
        <f>H164/E164</f>
        <v>1</v>
      </c>
    </row>
    <row r="165" spans="1:9" ht="19.5" customHeight="1">
      <c r="A165" s="413"/>
      <c r="B165" s="330"/>
      <c r="C165" s="69"/>
      <c r="D165" s="331" t="s">
        <v>148</v>
      </c>
      <c r="E165" s="302"/>
      <c r="F165" s="302"/>
      <c r="G165" s="331"/>
      <c r="H165" s="333"/>
      <c r="I165" s="419"/>
    </row>
    <row r="166" spans="1:9" ht="19.5" customHeight="1">
      <c r="A166" s="295"/>
      <c r="B166" s="77">
        <v>85213</v>
      </c>
      <c r="C166" s="50"/>
      <c r="D166" s="74" t="s">
        <v>108</v>
      </c>
      <c r="E166" s="461">
        <f>SUM(E167:E174)</f>
        <v>38004</v>
      </c>
      <c r="F166" s="51">
        <f>SUM(F167:F172)</f>
        <v>0</v>
      </c>
      <c r="G166" s="74">
        <f>SUM(G167:G172)</f>
        <v>0</v>
      </c>
      <c r="H166" s="461">
        <f>SUM(H167:H174)</f>
        <v>39800</v>
      </c>
      <c r="I166" s="294">
        <f>H166/E166</f>
        <v>1.0472581833491212</v>
      </c>
    </row>
    <row r="167" spans="1:9" ht="19.5" customHeight="1">
      <c r="A167" s="407"/>
      <c r="B167" s="69"/>
      <c r="C167" s="69"/>
      <c r="D167" s="66" t="s">
        <v>517</v>
      </c>
      <c r="E167" s="302"/>
      <c r="F167" s="302"/>
      <c r="G167" s="66"/>
      <c r="H167" s="303"/>
      <c r="I167" s="310"/>
    </row>
    <row r="168" spans="1:9" ht="19.5" customHeight="1">
      <c r="A168" s="311"/>
      <c r="B168" s="52"/>
      <c r="C168" s="52"/>
      <c r="D168" s="54" t="s">
        <v>518</v>
      </c>
      <c r="E168" s="344"/>
      <c r="F168" s="344"/>
      <c r="G168" s="54"/>
      <c r="H168" s="284"/>
      <c r="I168" s="282"/>
    </row>
    <row r="169" spans="1:9" ht="19.5" customHeight="1">
      <c r="A169" s="295"/>
      <c r="B169" s="77"/>
      <c r="C169" s="77"/>
      <c r="D169" s="74" t="s">
        <v>519</v>
      </c>
      <c r="E169" s="368"/>
      <c r="F169" s="368"/>
      <c r="G169" s="74"/>
      <c r="H169" s="279"/>
      <c r="I169" s="282"/>
    </row>
    <row r="170" spans="1:9" ht="19.5" customHeight="1">
      <c r="A170" s="311"/>
      <c r="B170" s="52"/>
      <c r="C170" s="77">
        <v>2010</v>
      </c>
      <c r="D170" s="54" t="s">
        <v>153</v>
      </c>
      <c r="E170" s="313">
        <v>24504</v>
      </c>
      <c r="F170" s="313"/>
      <c r="G170" s="57"/>
      <c r="H170" s="313">
        <v>7700</v>
      </c>
      <c r="I170" s="287">
        <f>H170/E170</f>
        <v>0.31423441070845576</v>
      </c>
    </row>
    <row r="171" spans="1:9" ht="19.5" customHeight="1">
      <c r="A171" s="407"/>
      <c r="B171" s="69"/>
      <c r="C171" s="69"/>
      <c r="D171" s="66" t="s">
        <v>146</v>
      </c>
      <c r="E171" s="302"/>
      <c r="F171" s="302"/>
      <c r="G171" s="66"/>
      <c r="H171" s="304"/>
      <c r="I171" s="416"/>
    </row>
    <row r="172" spans="1:9" ht="19.5" customHeight="1">
      <c r="A172" s="407"/>
      <c r="B172" s="52"/>
      <c r="C172" s="52"/>
      <c r="D172" s="54" t="s">
        <v>147</v>
      </c>
      <c r="E172" s="344"/>
      <c r="F172" s="302"/>
      <c r="G172" s="66"/>
      <c r="H172" s="57"/>
      <c r="I172" s="282"/>
    </row>
    <row r="173" spans="1:9" ht="19.5" customHeight="1">
      <c r="A173" s="311"/>
      <c r="B173" s="77"/>
      <c r="C173" s="77">
        <v>2030</v>
      </c>
      <c r="D173" s="74" t="s">
        <v>152</v>
      </c>
      <c r="E173" s="453">
        <v>13500</v>
      </c>
      <c r="F173" s="458"/>
      <c r="G173" s="54"/>
      <c r="H173" s="56">
        <v>32100</v>
      </c>
      <c r="I173" s="343">
        <f>H173/E173</f>
        <v>2.3777777777777778</v>
      </c>
    </row>
    <row r="174" spans="1:9" ht="19.5" customHeight="1">
      <c r="A174" s="413"/>
      <c r="B174" s="330"/>
      <c r="C174" s="330"/>
      <c r="D174" s="66" t="s">
        <v>111</v>
      </c>
      <c r="E174" s="345"/>
      <c r="F174" s="368"/>
      <c r="G174" s="74"/>
      <c r="H174" s="281"/>
      <c r="I174" s="416"/>
    </row>
    <row r="175" spans="1:9" ht="16.5" customHeight="1">
      <c r="A175" s="411"/>
      <c r="B175" s="317">
        <v>85214</v>
      </c>
      <c r="C175" s="317"/>
      <c r="D175" s="318" t="s">
        <v>109</v>
      </c>
      <c r="E175" s="366">
        <f>SUM(E176:E181)</f>
        <v>687262</v>
      </c>
      <c r="F175" s="318">
        <f>SUM(F176:F181)</f>
        <v>0</v>
      </c>
      <c r="G175" s="318">
        <f>SUM(G176:G181)</f>
        <v>0</v>
      </c>
      <c r="H175" s="366">
        <f>SUM(H176:H181)</f>
        <v>362000</v>
      </c>
      <c r="I175" s="339">
        <f>H175/E175</f>
        <v>0.5267277981322989</v>
      </c>
    </row>
    <row r="176" spans="1:9" ht="17.25" customHeight="1">
      <c r="A176" s="407"/>
      <c r="B176" s="69"/>
      <c r="C176" s="52"/>
      <c r="D176" s="54" t="s">
        <v>110</v>
      </c>
      <c r="E176" s="344"/>
      <c r="F176" s="344"/>
      <c r="G176" s="54"/>
      <c r="H176" s="54"/>
      <c r="I176" s="310"/>
    </row>
    <row r="177" spans="1:9" ht="18.75" customHeight="1">
      <c r="A177" s="311"/>
      <c r="B177" s="52"/>
      <c r="C177" s="77">
        <v>2010</v>
      </c>
      <c r="D177" s="74" t="s">
        <v>153</v>
      </c>
      <c r="E177" s="297">
        <v>207262</v>
      </c>
      <c r="F177" s="297"/>
      <c r="G177" s="76"/>
      <c r="H177" s="298">
        <v>0</v>
      </c>
      <c r="I177" s="287">
        <f>H177/E177</f>
        <v>0</v>
      </c>
    </row>
    <row r="178" spans="1:9" ht="16.5" customHeight="1">
      <c r="A178" s="407"/>
      <c r="B178" s="69"/>
      <c r="C178" s="69"/>
      <c r="D178" s="66" t="s">
        <v>146</v>
      </c>
      <c r="E178" s="302"/>
      <c r="F178" s="302"/>
      <c r="G178" s="66"/>
      <c r="H178" s="304"/>
      <c r="I178" s="416"/>
    </row>
    <row r="179" spans="1:9" ht="16.5" customHeight="1">
      <c r="A179" s="407"/>
      <c r="B179" s="69"/>
      <c r="C179" s="69"/>
      <c r="D179" s="66" t="s">
        <v>147</v>
      </c>
      <c r="E179" s="302"/>
      <c r="F179" s="302"/>
      <c r="G179" s="66"/>
      <c r="H179" s="304"/>
      <c r="I179" s="310"/>
    </row>
    <row r="180" spans="1:9" ht="19.5" customHeight="1">
      <c r="A180" s="407"/>
      <c r="B180" s="69"/>
      <c r="C180" s="69">
        <v>2030</v>
      </c>
      <c r="D180" s="66" t="s">
        <v>152</v>
      </c>
      <c r="E180" s="300">
        <v>480000</v>
      </c>
      <c r="F180" s="300"/>
      <c r="G180" s="68"/>
      <c r="H180" s="301">
        <v>362000</v>
      </c>
      <c r="I180" s="409">
        <f>H180/E180</f>
        <v>0.7541666666666667</v>
      </c>
    </row>
    <row r="181" spans="1:9" ht="19.5" customHeight="1">
      <c r="A181" s="407"/>
      <c r="B181" s="69"/>
      <c r="C181" s="330"/>
      <c r="D181" s="66" t="s">
        <v>111</v>
      </c>
      <c r="E181" s="345"/>
      <c r="F181" s="345"/>
      <c r="G181" s="331"/>
      <c r="H181" s="68"/>
      <c r="I181" s="310"/>
    </row>
    <row r="182" spans="1:9" ht="19.5" customHeight="1">
      <c r="A182" s="306"/>
      <c r="B182" s="50">
        <v>85216</v>
      </c>
      <c r="C182" s="265"/>
      <c r="D182" s="51" t="s">
        <v>520</v>
      </c>
      <c r="E182" s="463">
        <f>SUM(E183:E184)</f>
        <v>0</v>
      </c>
      <c r="F182" s="463">
        <f>SUM(F183:F184)</f>
        <v>0</v>
      </c>
      <c r="G182" s="463">
        <f>SUM(G183:G184)</f>
        <v>0</v>
      </c>
      <c r="H182" s="459">
        <f>SUM(H183:H184)</f>
        <v>364000</v>
      </c>
      <c r="I182" s="410"/>
    </row>
    <row r="183" spans="1:9" ht="19.5" customHeight="1">
      <c r="A183" s="311"/>
      <c r="B183" s="265"/>
      <c r="C183" s="52">
        <v>2030</v>
      </c>
      <c r="D183" s="66" t="s">
        <v>152</v>
      </c>
      <c r="E183" s="458">
        <v>0</v>
      </c>
      <c r="F183" s="458"/>
      <c r="G183" s="54"/>
      <c r="H183" s="57">
        <v>364000</v>
      </c>
      <c r="I183" s="287"/>
    </row>
    <row r="184" spans="1:9" ht="19.5" customHeight="1">
      <c r="A184" s="404"/>
      <c r="B184" s="330"/>
      <c r="C184" s="265"/>
      <c r="D184" s="66" t="s">
        <v>111</v>
      </c>
      <c r="E184" s="452"/>
      <c r="F184" s="452"/>
      <c r="G184" s="78"/>
      <c r="H184" s="281"/>
      <c r="I184" s="294"/>
    </row>
    <row r="185" spans="1:9" ht="19.5" customHeight="1">
      <c r="A185" s="402"/>
      <c r="B185" s="268">
        <v>85219</v>
      </c>
      <c r="C185" s="268"/>
      <c r="D185" s="269" t="s">
        <v>112</v>
      </c>
      <c r="E185" s="270">
        <f>SUM(E186:E188)</f>
        <v>477250</v>
      </c>
      <c r="F185" s="271">
        <f>SUM(F186:F188)</f>
        <v>0</v>
      </c>
      <c r="G185" s="271">
        <f>SUM(G186:G188)</f>
        <v>0</v>
      </c>
      <c r="H185" s="270">
        <f>SUM(H186:H188)</f>
        <v>448900</v>
      </c>
      <c r="I185" s="339">
        <f>H185/E185</f>
        <v>0.9405971712938711</v>
      </c>
    </row>
    <row r="186" spans="1:9" ht="19.5" customHeight="1">
      <c r="A186" s="405"/>
      <c r="B186" s="283"/>
      <c r="C186" s="340" t="s">
        <v>287</v>
      </c>
      <c r="D186" s="284" t="s">
        <v>71</v>
      </c>
      <c r="E186" s="285">
        <v>12000</v>
      </c>
      <c r="F186" s="285"/>
      <c r="G186" s="286"/>
      <c r="H186" s="285">
        <v>12000</v>
      </c>
      <c r="I186" s="287">
        <f>H186/E186</f>
        <v>1</v>
      </c>
    </row>
    <row r="187" spans="1:9" ht="19.5" customHeight="1">
      <c r="A187" s="405"/>
      <c r="B187" s="283"/>
      <c r="C187" s="283">
        <v>2030</v>
      </c>
      <c r="D187" s="284" t="s">
        <v>152</v>
      </c>
      <c r="E187" s="285">
        <v>465250</v>
      </c>
      <c r="F187" s="285"/>
      <c r="G187" s="286"/>
      <c r="H187" s="285">
        <v>436900</v>
      </c>
      <c r="I187" s="287">
        <f>H187/E187</f>
        <v>0.9390650188070929</v>
      </c>
    </row>
    <row r="188" spans="1:9" ht="19.5" customHeight="1">
      <c r="A188" s="406"/>
      <c r="B188" s="289"/>
      <c r="C188" s="289"/>
      <c r="D188" s="290" t="s">
        <v>111</v>
      </c>
      <c r="E188" s="384"/>
      <c r="F188" s="384"/>
      <c r="G188" s="292"/>
      <c r="H188" s="292"/>
      <c r="I188" s="310"/>
    </row>
    <row r="189" spans="1:9" ht="19.5" customHeight="1">
      <c r="A189" s="411"/>
      <c r="B189" s="317">
        <v>85228</v>
      </c>
      <c r="C189" s="317"/>
      <c r="D189" s="318" t="s">
        <v>113</v>
      </c>
      <c r="E189" s="319">
        <f>SUM(E190:E195)</f>
        <v>111676</v>
      </c>
      <c r="F189" s="320">
        <f>SUM(F190:F195)</f>
        <v>0</v>
      </c>
      <c r="G189" s="320">
        <f>SUM(G190:G195)</f>
        <v>0</v>
      </c>
      <c r="H189" s="321">
        <f>SUM(H190:H195)</f>
        <v>105300</v>
      </c>
      <c r="I189" s="339">
        <f>H189/E189</f>
        <v>0.9429062645510226</v>
      </c>
    </row>
    <row r="190" spans="1:9" ht="19.5" customHeight="1">
      <c r="A190" s="407"/>
      <c r="B190" s="69"/>
      <c r="C190" s="299" t="s">
        <v>285</v>
      </c>
      <c r="D190" s="66" t="s">
        <v>107</v>
      </c>
      <c r="E190" s="300">
        <v>35000</v>
      </c>
      <c r="F190" s="300"/>
      <c r="G190" s="68"/>
      <c r="H190" s="301">
        <v>35000</v>
      </c>
      <c r="I190" s="287">
        <f>H190/E190</f>
        <v>1</v>
      </c>
    </row>
    <row r="191" spans="1:9" ht="19.5" customHeight="1">
      <c r="A191" s="311"/>
      <c r="B191" s="52"/>
      <c r="C191" s="52">
        <v>2010</v>
      </c>
      <c r="D191" s="54" t="s">
        <v>153</v>
      </c>
      <c r="E191" s="313">
        <v>63000</v>
      </c>
      <c r="F191" s="313"/>
      <c r="G191" s="57"/>
      <c r="H191" s="285">
        <v>70000</v>
      </c>
      <c r="I191" s="287">
        <f>H191/E191</f>
        <v>1.1111111111111112</v>
      </c>
    </row>
    <row r="192" spans="1:9" ht="19.5" customHeight="1">
      <c r="A192" s="295"/>
      <c r="B192" s="77"/>
      <c r="C192" s="77"/>
      <c r="D192" s="74" t="s">
        <v>146</v>
      </c>
      <c r="E192" s="368"/>
      <c r="F192" s="368"/>
      <c r="G192" s="74"/>
      <c r="H192" s="281"/>
      <c r="I192" s="416"/>
    </row>
    <row r="193" spans="1:9" ht="19.5" customHeight="1">
      <c r="A193" s="407"/>
      <c r="B193" s="69"/>
      <c r="C193" s="69"/>
      <c r="D193" s="66" t="s">
        <v>147</v>
      </c>
      <c r="E193" s="302"/>
      <c r="F193" s="302"/>
      <c r="G193" s="66"/>
      <c r="H193" s="304"/>
      <c r="I193" s="282"/>
    </row>
    <row r="194" spans="1:9" ht="19.5" customHeight="1">
      <c r="A194" s="407"/>
      <c r="B194" s="69"/>
      <c r="C194" s="69">
        <v>2360</v>
      </c>
      <c r="D194" s="66" t="s">
        <v>77</v>
      </c>
      <c r="E194" s="300">
        <v>13676</v>
      </c>
      <c r="F194" s="300"/>
      <c r="G194" s="66"/>
      <c r="H194" s="301">
        <v>300</v>
      </c>
      <c r="I194" s="287">
        <f>H194/E194</f>
        <v>0.02193623866627669</v>
      </c>
    </row>
    <row r="195" spans="1:9" ht="22.5" customHeight="1" thickBot="1">
      <c r="A195" s="849"/>
      <c r="B195" s="850"/>
      <c r="C195" s="850"/>
      <c r="D195" s="852" t="s">
        <v>148</v>
      </c>
      <c r="E195" s="865"/>
      <c r="F195" s="865"/>
      <c r="G195" s="852"/>
      <c r="H195" s="866"/>
      <c r="I195" s="867"/>
    </row>
    <row r="196" spans="1:9" ht="22.5" customHeight="1">
      <c r="A196" s="838"/>
      <c r="B196" s="839">
        <v>85278</v>
      </c>
      <c r="C196" s="839"/>
      <c r="D196" s="859" t="s">
        <v>378</v>
      </c>
      <c r="E196" s="868">
        <f>SUM(E197:E199)</f>
        <v>23000</v>
      </c>
      <c r="F196" s="868">
        <f>SUM(F197:F199)</f>
        <v>0</v>
      </c>
      <c r="G196" s="868">
        <f>SUM(G197:G199)</f>
        <v>0</v>
      </c>
      <c r="H196" s="868">
        <f>SUM(H197:H199)</f>
        <v>0</v>
      </c>
      <c r="I196" s="844">
        <f>H196/E196</f>
        <v>0</v>
      </c>
    </row>
    <row r="197" spans="1:9" ht="22.5" customHeight="1">
      <c r="A197" s="311"/>
      <c r="B197" s="77"/>
      <c r="C197" s="77">
        <v>2010</v>
      </c>
      <c r="D197" s="54" t="s">
        <v>153</v>
      </c>
      <c r="E197" s="458">
        <v>23000</v>
      </c>
      <c r="F197" s="453"/>
      <c r="G197" s="453"/>
      <c r="H197" s="458">
        <v>0</v>
      </c>
      <c r="I197" s="287">
        <f>H197/E197</f>
        <v>0</v>
      </c>
    </row>
    <row r="198" spans="1:9" ht="22.5" customHeight="1">
      <c r="A198" s="295"/>
      <c r="B198" s="69"/>
      <c r="C198" s="52"/>
      <c r="D198" s="74" t="s">
        <v>146</v>
      </c>
      <c r="E198" s="368"/>
      <c r="F198" s="368"/>
      <c r="G198" s="66"/>
      <c r="H198" s="279"/>
      <c r="I198" s="416"/>
    </row>
    <row r="199" spans="1:9" ht="22.5" customHeight="1">
      <c r="A199" s="413"/>
      <c r="B199" s="69"/>
      <c r="C199" s="330"/>
      <c r="D199" s="331" t="s">
        <v>147</v>
      </c>
      <c r="E199" s="302"/>
      <c r="F199" s="302"/>
      <c r="G199" s="66"/>
      <c r="H199" s="66"/>
      <c r="I199" s="419"/>
    </row>
    <row r="200" spans="1:9" ht="19.5" customHeight="1">
      <c r="A200" s="309"/>
      <c r="B200" s="50">
        <v>85295</v>
      </c>
      <c r="C200" s="55"/>
      <c r="D200" s="74" t="s">
        <v>51</v>
      </c>
      <c r="E200" s="307">
        <f>SUM(E201:E202)</f>
        <v>108000</v>
      </c>
      <c r="F200" s="51">
        <f>SUM(F201:F202)</f>
        <v>0</v>
      </c>
      <c r="G200" s="51">
        <f>SUM(G201:G202)</f>
        <v>0</v>
      </c>
      <c r="H200" s="461">
        <f>SUM(H201:H202)</f>
        <v>0</v>
      </c>
      <c r="I200" s="294">
        <f>H200/E200</f>
        <v>0</v>
      </c>
    </row>
    <row r="201" spans="1:9" ht="19.5" customHeight="1">
      <c r="A201" s="407"/>
      <c r="B201" s="69"/>
      <c r="C201" s="69">
        <v>2030</v>
      </c>
      <c r="D201" s="66" t="s">
        <v>152</v>
      </c>
      <c r="E201" s="300">
        <v>108000</v>
      </c>
      <c r="F201" s="300"/>
      <c r="G201" s="68"/>
      <c r="H201" s="301">
        <v>0</v>
      </c>
      <c r="I201" s="409">
        <f>H201/E201</f>
        <v>0</v>
      </c>
    </row>
    <row r="202" spans="1:9" ht="22.5" customHeight="1">
      <c r="A202" s="407"/>
      <c r="B202" s="69"/>
      <c r="C202" s="69"/>
      <c r="D202" s="66" t="s">
        <v>111</v>
      </c>
      <c r="E202" s="322"/>
      <c r="F202" s="322"/>
      <c r="G202" s="68"/>
      <c r="H202" s="304"/>
      <c r="I202" s="419"/>
    </row>
    <row r="203" spans="1:9" s="20" customFormat="1" ht="23.25" customHeight="1">
      <c r="A203" s="408">
        <v>854</v>
      </c>
      <c r="B203" s="100"/>
      <c r="C203" s="100"/>
      <c r="D203" s="60" t="s">
        <v>131</v>
      </c>
      <c r="E203" s="305">
        <f>SUM(E204)</f>
        <v>151188</v>
      </c>
      <c r="F203" s="60">
        <f>SUM(F204:F205)</f>
        <v>0</v>
      </c>
      <c r="G203" s="60">
        <f>SUM(G204:G205)</f>
        <v>0</v>
      </c>
      <c r="H203" s="305">
        <f>SUM(H204)</f>
        <v>0</v>
      </c>
      <c r="I203" s="409">
        <f>H203/E203</f>
        <v>0</v>
      </c>
    </row>
    <row r="204" spans="1:9" ht="19.5" customHeight="1">
      <c r="A204" s="306"/>
      <c r="B204" s="50">
        <v>85415</v>
      </c>
      <c r="C204" s="50"/>
      <c r="D204" s="51" t="s">
        <v>132</v>
      </c>
      <c r="E204" s="307">
        <f>SUM(E205:E206)</f>
        <v>151188</v>
      </c>
      <c r="F204" s="307">
        <f>SUM(F205:F206)</f>
        <v>0</v>
      </c>
      <c r="G204" s="307">
        <f>SUM(G205:G206)</f>
        <v>0</v>
      </c>
      <c r="H204" s="307">
        <f>SUM(H205:H206)</f>
        <v>0</v>
      </c>
      <c r="I204" s="339">
        <f>H204/E204</f>
        <v>0</v>
      </c>
    </row>
    <row r="205" spans="1:9" ht="19.5" customHeight="1">
      <c r="A205" s="309"/>
      <c r="B205" s="55"/>
      <c r="C205" s="55">
        <v>2030</v>
      </c>
      <c r="D205" s="58" t="s">
        <v>152</v>
      </c>
      <c r="E205" s="341">
        <v>151188</v>
      </c>
      <c r="F205" s="341"/>
      <c r="G205" s="56"/>
      <c r="H205" s="381">
        <v>0</v>
      </c>
      <c r="I205" s="409">
        <f>H205/E205</f>
        <v>0</v>
      </c>
    </row>
    <row r="206" spans="1:9" ht="19.5" customHeight="1">
      <c r="A206" s="357"/>
      <c r="B206" s="80"/>
      <c r="C206" s="80"/>
      <c r="D206" s="78" t="s">
        <v>111</v>
      </c>
      <c r="E206" s="382"/>
      <c r="F206" s="382"/>
      <c r="G206" s="360"/>
      <c r="H206" s="292"/>
      <c r="I206" s="419"/>
    </row>
    <row r="207" spans="1:9" ht="19.5" customHeight="1">
      <c r="A207" s="408">
        <v>900</v>
      </c>
      <c r="B207" s="100"/>
      <c r="C207" s="100"/>
      <c r="D207" s="60" t="s">
        <v>133</v>
      </c>
      <c r="E207" s="305">
        <f>SUM(E208:E211)</f>
        <v>637</v>
      </c>
      <c r="F207" s="305">
        <f>SUM(F208:F211)</f>
        <v>0</v>
      </c>
      <c r="G207" s="305">
        <f>SUM(G208:G211)</f>
        <v>0</v>
      </c>
      <c r="H207" s="305">
        <f>SUM(H208)</f>
        <v>46000</v>
      </c>
      <c r="I207" s="409">
        <f>H207/E207</f>
        <v>72.21350078492935</v>
      </c>
    </row>
    <row r="208" spans="1:9" ht="19.5" customHeight="1">
      <c r="A208" s="418"/>
      <c r="B208" s="317">
        <v>90019</v>
      </c>
      <c r="C208" s="361"/>
      <c r="D208" s="318" t="s">
        <v>588</v>
      </c>
      <c r="E208" s="363">
        <f>SUM(E209:E210)</f>
        <v>0</v>
      </c>
      <c r="F208" s="363">
        <f>SUM(F209:F210)</f>
        <v>0</v>
      </c>
      <c r="G208" s="363">
        <f>SUM(G209:G210)</f>
        <v>0</v>
      </c>
      <c r="H208" s="319">
        <f>SUM(H209:H210)</f>
        <v>46000</v>
      </c>
      <c r="I208" s="339"/>
    </row>
    <row r="209" spans="1:9" ht="19.5" customHeight="1">
      <c r="A209" s="848"/>
      <c r="B209" s="590"/>
      <c r="C209" s="584"/>
      <c r="D209" s="66" t="s">
        <v>589</v>
      </c>
      <c r="E209" s="592"/>
      <c r="F209" s="592"/>
      <c r="G209" s="592"/>
      <c r="H209" s="300"/>
      <c r="I209" s="409"/>
    </row>
    <row r="210" spans="1:9" ht="19.5" customHeight="1">
      <c r="A210" s="846"/>
      <c r="B210" s="880"/>
      <c r="C210" s="330" t="s">
        <v>61</v>
      </c>
      <c r="D210" s="331" t="s">
        <v>74</v>
      </c>
      <c r="E210" s="593"/>
      <c r="F210" s="593"/>
      <c r="G210" s="593"/>
      <c r="H210" s="332">
        <v>46000</v>
      </c>
      <c r="I210" s="414"/>
    </row>
    <row r="211" spans="1:9" ht="19.5" customHeight="1">
      <c r="A211" s="306"/>
      <c r="B211" s="50">
        <v>90020</v>
      </c>
      <c r="C211" s="50"/>
      <c r="D211" s="51" t="s">
        <v>521</v>
      </c>
      <c r="E211" s="307">
        <f>SUM(E212:E213)</f>
        <v>637</v>
      </c>
      <c r="F211" s="307">
        <f>SUM(F212:F213)</f>
        <v>0</v>
      </c>
      <c r="G211" s="307">
        <f>SUM(G212:G213)</f>
        <v>0</v>
      </c>
      <c r="H211" s="307">
        <f>SUM(H212:H213)</f>
        <v>0</v>
      </c>
      <c r="I211" s="339">
        <f>H211/E211</f>
        <v>0</v>
      </c>
    </row>
    <row r="212" spans="1:9" ht="19.5" customHeight="1">
      <c r="A212" s="311"/>
      <c r="B212" s="52"/>
      <c r="C212" s="52"/>
      <c r="D212" s="54" t="s">
        <v>522</v>
      </c>
      <c r="E212" s="315"/>
      <c r="F212" s="315"/>
      <c r="G212" s="57"/>
      <c r="H212" s="286"/>
      <c r="I212" s="282"/>
    </row>
    <row r="213" spans="1:9" ht="19.5" customHeight="1">
      <c r="A213" s="357"/>
      <c r="B213" s="80"/>
      <c r="C213" s="358" t="s">
        <v>284</v>
      </c>
      <c r="D213" s="78" t="s">
        <v>175</v>
      </c>
      <c r="E213" s="359">
        <v>637</v>
      </c>
      <c r="F213" s="359"/>
      <c r="G213" s="360"/>
      <c r="H213" s="292">
        <v>0</v>
      </c>
      <c r="I213" s="409">
        <f aca="true" t="shared" si="7" ref="I213:I224">H213/E213</f>
        <v>0</v>
      </c>
    </row>
    <row r="214" spans="1:9" ht="19.5" customHeight="1">
      <c r="A214" s="408">
        <v>921</v>
      </c>
      <c r="B214" s="100"/>
      <c r="C214" s="100"/>
      <c r="D214" s="60" t="s">
        <v>114</v>
      </c>
      <c r="E214" s="305">
        <f>SUM(E215+E220)</f>
        <v>35000</v>
      </c>
      <c r="F214" s="305">
        <f>SUM(F215+F220)</f>
        <v>312580</v>
      </c>
      <c r="G214" s="305">
        <f>SUM(G215+G220)</f>
        <v>312580</v>
      </c>
      <c r="H214" s="305">
        <f>SUM(H215+H220)</f>
        <v>35000</v>
      </c>
      <c r="I214" s="272">
        <f t="shared" si="7"/>
        <v>1</v>
      </c>
    </row>
    <row r="215" spans="1:9" ht="19.5" customHeight="1">
      <c r="A215" s="306"/>
      <c r="B215" s="50">
        <v>92109</v>
      </c>
      <c r="C215" s="50"/>
      <c r="D215" s="269" t="s">
        <v>115</v>
      </c>
      <c r="E215" s="307">
        <f>SUM(E216:E219)</f>
        <v>10000</v>
      </c>
      <c r="F215" s="307">
        <f>SUM(F216:F219)</f>
        <v>312580</v>
      </c>
      <c r="G215" s="307">
        <f>SUM(G216:G219)</f>
        <v>312580</v>
      </c>
      <c r="H215" s="307">
        <f>SUM(H216:H219)</f>
        <v>10000</v>
      </c>
      <c r="I215" s="339">
        <f>H215/E215</f>
        <v>1</v>
      </c>
    </row>
    <row r="216" spans="1:9" ht="19.5" customHeight="1">
      <c r="A216" s="295"/>
      <c r="B216" s="77"/>
      <c r="C216" s="77" t="s">
        <v>106</v>
      </c>
      <c r="D216" s="279" t="s">
        <v>107</v>
      </c>
      <c r="E216" s="297">
        <v>10000</v>
      </c>
      <c r="F216" s="297"/>
      <c r="G216" s="76"/>
      <c r="H216" s="297">
        <v>10000</v>
      </c>
      <c r="I216" s="343">
        <f t="shared" si="7"/>
        <v>1</v>
      </c>
    </row>
    <row r="217" spans="1:9" ht="19.5" customHeight="1">
      <c r="A217" s="311"/>
      <c r="B217" s="52"/>
      <c r="C217" s="69">
        <v>6298</v>
      </c>
      <c r="D217" s="54" t="s">
        <v>532</v>
      </c>
      <c r="E217" s="300">
        <v>0</v>
      </c>
      <c r="F217" s="300">
        <v>312580</v>
      </c>
      <c r="G217" s="68">
        <v>312580</v>
      </c>
      <c r="H217" s="300">
        <v>0</v>
      </c>
      <c r="I217" s="409"/>
    </row>
    <row r="218" spans="1:9" ht="19.5" customHeight="1">
      <c r="A218" s="311"/>
      <c r="B218" s="52"/>
      <c r="C218" s="52"/>
      <c r="D218" s="54" t="s">
        <v>533</v>
      </c>
      <c r="E218" s="313"/>
      <c r="F218" s="300"/>
      <c r="G218" s="68"/>
      <c r="H218" s="313"/>
      <c r="I218" s="287"/>
    </row>
    <row r="219" spans="1:9" ht="19.5" customHeight="1">
      <c r="A219" s="413"/>
      <c r="B219" s="265"/>
      <c r="C219" s="69"/>
      <c r="D219" s="331" t="s">
        <v>534</v>
      </c>
      <c r="E219" s="332"/>
      <c r="F219" s="300"/>
      <c r="G219" s="68"/>
      <c r="H219" s="332"/>
      <c r="I219" s="414"/>
    </row>
    <row r="220" spans="1:9" ht="19.5" customHeight="1">
      <c r="A220" s="309"/>
      <c r="B220" s="50">
        <v>92195</v>
      </c>
      <c r="C220" s="50"/>
      <c r="D220" s="316" t="s">
        <v>51</v>
      </c>
      <c r="E220" s="342">
        <f>SUM(E221:E221)</f>
        <v>25000</v>
      </c>
      <c r="F220" s="307">
        <f>SUM(F221:F221)</f>
        <v>0</v>
      </c>
      <c r="G220" s="307">
        <f>SUM(G221:G221)</f>
        <v>0</v>
      </c>
      <c r="H220" s="341">
        <f>SUM(H221:H221)</f>
        <v>25000</v>
      </c>
      <c r="I220" s="343">
        <f t="shared" si="7"/>
        <v>1</v>
      </c>
    </row>
    <row r="221" spans="1:9" ht="19.5" customHeight="1">
      <c r="A221" s="404"/>
      <c r="B221" s="52"/>
      <c r="C221" s="265" t="s">
        <v>106</v>
      </c>
      <c r="D221" s="54" t="s">
        <v>107</v>
      </c>
      <c r="E221" s="298">
        <v>25000</v>
      </c>
      <c r="F221" s="298"/>
      <c r="G221" s="57"/>
      <c r="H221" s="313">
        <v>25000</v>
      </c>
      <c r="I221" s="287">
        <f t="shared" si="7"/>
        <v>1</v>
      </c>
    </row>
    <row r="222" spans="1:9" s="20" customFormat="1" ht="19.5" customHeight="1">
      <c r="A222" s="415">
        <v>926</v>
      </c>
      <c r="B222" s="335"/>
      <c r="C222" s="335"/>
      <c r="D222" s="336" t="s">
        <v>116</v>
      </c>
      <c r="E222" s="337">
        <f>SUM(E223+E226+E233)</f>
        <v>91938</v>
      </c>
      <c r="F222" s="337">
        <f>SUM(F223+F226+F233)</f>
        <v>0</v>
      </c>
      <c r="G222" s="337">
        <f>SUM(G223+G226+G233)</f>
        <v>0</v>
      </c>
      <c r="H222" s="337">
        <f>SUM(H223+H226+H233)</f>
        <v>25000</v>
      </c>
      <c r="I222" s="314">
        <f t="shared" si="7"/>
        <v>0.2719223824751463</v>
      </c>
    </row>
    <row r="223" spans="1:9" s="20" customFormat="1" ht="19.5" customHeight="1">
      <c r="A223" s="402"/>
      <c r="B223" s="268">
        <v>92601</v>
      </c>
      <c r="C223" s="268"/>
      <c r="D223" s="269" t="s">
        <v>139</v>
      </c>
      <c r="E223" s="270">
        <f>SUM(E224:E225)</f>
        <v>3495</v>
      </c>
      <c r="F223" s="270">
        <f>SUM(F224:F225)</f>
        <v>0</v>
      </c>
      <c r="G223" s="270">
        <f>SUM(G224:G225)</f>
        <v>0</v>
      </c>
      <c r="H223" s="270">
        <f>SUM(H224:H225)</f>
        <v>0</v>
      </c>
      <c r="I223" s="272">
        <f t="shared" si="7"/>
        <v>0</v>
      </c>
    </row>
    <row r="224" spans="1:9" s="20" customFormat="1" ht="19.5" customHeight="1">
      <c r="A224" s="405"/>
      <c r="B224" s="283"/>
      <c r="C224" s="283" t="s">
        <v>317</v>
      </c>
      <c r="D224" s="284" t="s">
        <v>318</v>
      </c>
      <c r="E224" s="285">
        <v>3495</v>
      </c>
      <c r="F224" s="285"/>
      <c r="G224" s="286"/>
      <c r="H224" s="457">
        <v>0</v>
      </c>
      <c r="I224" s="287">
        <f t="shared" si="7"/>
        <v>0</v>
      </c>
    </row>
    <row r="225" spans="1:9" s="20" customFormat="1" ht="19.5" customHeight="1">
      <c r="A225" s="405"/>
      <c r="B225" s="283"/>
      <c r="C225" s="283"/>
      <c r="D225" s="284" t="s">
        <v>345</v>
      </c>
      <c r="E225" s="288"/>
      <c r="F225" s="288"/>
      <c r="G225" s="286"/>
      <c r="H225" s="288"/>
      <c r="I225" s="420"/>
    </row>
    <row r="226" spans="1:9" ht="19.5" customHeight="1">
      <c r="A226" s="306"/>
      <c r="B226" s="50">
        <v>92604</v>
      </c>
      <c r="C226" s="50"/>
      <c r="D226" s="51" t="s">
        <v>117</v>
      </c>
      <c r="E226" s="307">
        <f>SUM(E227:E232)</f>
        <v>25443</v>
      </c>
      <c r="F226" s="307">
        <f>SUM(F227:F232)</f>
        <v>0</v>
      </c>
      <c r="G226" s="307">
        <f>SUM(G227:G232)</f>
        <v>0</v>
      </c>
      <c r="H226" s="307">
        <f>SUM(H227:H232)</f>
        <v>25000</v>
      </c>
      <c r="I226" s="339">
        <f>H226/E226</f>
        <v>0.9825885312266636</v>
      </c>
    </row>
    <row r="227" spans="1:9" ht="19.5" customHeight="1">
      <c r="A227" s="309"/>
      <c r="B227" s="55"/>
      <c r="C227" s="365" t="s">
        <v>278</v>
      </c>
      <c r="D227" s="58" t="s">
        <v>368</v>
      </c>
      <c r="E227" s="341">
        <v>8443</v>
      </c>
      <c r="F227" s="341"/>
      <c r="G227" s="56"/>
      <c r="H227" s="313">
        <v>6000</v>
      </c>
      <c r="I227" s="294">
        <f>H227/E227</f>
        <v>0.7106478739784436</v>
      </c>
    </row>
    <row r="228" spans="1:9" ht="19.5" customHeight="1">
      <c r="A228" s="311"/>
      <c r="B228" s="52"/>
      <c r="C228" s="52"/>
      <c r="D228" s="54" t="s">
        <v>244</v>
      </c>
      <c r="E228" s="313"/>
      <c r="F228" s="341"/>
      <c r="G228" s="56"/>
      <c r="H228" s="341"/>
      <c r="I228" s="310"/>
    </row>
    <row r="229" spans="1:9" ht="19.5" customHeight="1">
      <c r="A229" s="309"/>
      <c r="B229" s="55"/>
      <c r="C229" s="55"/>
      <c r="D229" s="58" t="s">
        <v>245</v>
      </c>
      <c r="E229" s="341"/>
      <c r="F229" s="341"/>
      <c r="G229" s="56"/>
      <c r="H229" s="341"/>
      <c r="I229" s="310"/>
    </row>
    <row r="230" spans="1:9" ht="19.5" customHeight="1">
      <c r="A230" s="311"/>
      <c r="B230" s="52"/>
      <c r="C230" s="52"/>
      <c r="D230" s="54" t="s">
        <v>246</v>
      </c>
      <c r="E230" s="313"/>
      <c r="F230" s="313"/>
      <c r="G230" s="57"/>
      <c r="H230" s="313"/>
      <c r="I230" s="282"/>
    </row>
    <row r="231" spans="1:9" ht="19.5" customHeight="1">
      <c r="A231" s="309"/>
      <c r="B231" s="55"/>
      <c r="C231" s="365" t="s">
        <v>285</v>
      </c>
      <c r="D231" s="58" t="s">
        <v>107</v>
      </c>
      <c r="E231" s="341">
        <v>16000</v>
      </c>
      <c r="F231" s="341"/>
      <c r="G231" s="56"/>
      <c r="H231" s="341">
        <v>17000</v>
      </c>
      <c r="I231" s="343">
        <f>H231/E231</f>
        <v>1.0625</v>
      </c>
    </row>
    <row r="232" spans="1:9" ht="19.5" customHeight="1">
      <c r="A232" s="357"/>
      <c r="B232" s="80"/>
      <c r="C232" s="358" t="s">
        <v>287</v>
      </c>
      <c r="D232" s="78" t="s">
        <v>71</v>
      </c>
      <c r="E232" s="359">
        <v>1000</v>
      </c>
      <c r="F232" s="359"/>
      <c r="G232" s="360"/>
      <c r="H232" s="359">
        <v>2000</v>
      </c>
      <c r="I232" s="409">
        <f>H232/E232</f>
        <v>2</v>
      </c>
    </row>
    <row r="233" spans="1:9" ht="19.5" customHeight="1">
      <c r="A233" s="309"/>
      <c r="B233" s="55">
        <v>92695</v>
      </c>
      <c r="C233" s="55"/>
      <c r="D233" s="58" t="s">
        <v>51</v>
      </c>
      <c r="E233" s="341">
        <f>SUM(E234:E235)</f>
        <v>63000</v>
      </c>
      <c r="F233" s="341">
        <f>SUM(F234:F235)</f>
        <v>0</v>
      </c>
      <c r="G233" s="341">
        <f>SUM(G234:G235)</f>
        <v>0</v>
      </c>
      <c r="H233" s="341">
        <f>SUM(H234:H235)</f>
        <v>0</v>
      </c>
      <c r="I233" s="339">
        <f>H233/E233</f>
        <v>0</v>
      </c>
    </row>
    <row r="234" spans="1:9" ht="19.5" customHeight="1">
      <c r="A234" s="311"/>
      <c r="B234" s="52"/>
      <c r="C234" s="52">
        <v>2440</v>
      </c>
      <c r="D234" s="54" t="s">
        <v>176</v>
      </c>
      <c r="E234" s="313">
        <v>63000</v>
      </c>
      <c r="F234" s="285"/>
      <c r="G234" s="286"/>
      <c r="H234" s="286">
        <v>0</v>
      </c>
      <c r="I234" s="409">
        <f>H234/E234</f>
        <v>0</v>
      </c>
    </row>
    <row r="235" spans="1:9" ht="19.5" customHeight="1">
      <c r="A235" s="295"/>
      <c r="B235" s="77"/>
      <c r="C235" s="77"/>
      <c r="D235" s="74" t="s">
        <v>251</v>
      </c>
      <c r="E235" s="76"/>
      <c r="F235" s="281"/>
      <c r="G235" s="281"/>
      <c r="H235" s="281"/>
      <c r="I235" s="419"/>
    </row>
    <row r="236" spans="1:9" ht="15.75">
      <c r="A236" s="385"/>
      <c r="B236" s="386"/>
      <c r="C236" s="386"/>
      <c r="D236" s="387" t="s">
        <v>253</v>
      </c>
      <c r="E236" s="59">
        <v>44178784</v>
      </c>
      <c r="F236" s="59"/>
      <c r="G236" s="59"/>
      <c r="H236" s="59">
        <f>SUM(H6+H13+H19+H25+H39+H45+H64+H76+H83+H127+H135+H156+H203+H207+H214+H222)</f>
        <v>44842215</v>
      </c>
      <c r="I236" s="314">
        <f>H236/E236</f>
        <v>1.015016959271672</v>
      </c>
    </row>
    <row r="237" spans="1:9" ht="16.5" thickBot="1">
      <c r="A237" s="388"/>
      <c r="B237" s="389"/>
      <c r="C237" s="389"/>
      <c r="D237" s="390" t="s">
        <v>252</v>
      </c>
      <c r="E237" s="391">
        <f>E8+E33+E35+E141</f>
        <v>4616995</v>
      </c>
      <c r="F237" s="59">
        <f>SUM(F6+F13+F19+F25+F39+F45+F64+F76+F83+F127+F135+F156+F203+F207+F214+F222)</f>
        <v>6599280</v>
      </c>
      <c r="G237" s="391">
        <f>G6+G13+G19+G25+G39+G45+G64+G76+G83+G127+G135+G156+G203+G207+G214+G222</f>
        <v>312580</v>
      </c>
      <c r="H237" s="391"/>
      <c r="I237" s="392">
        <f>SUM(F237/E237)</f>
        <v>1.4293452776102205</v>
      </c>
    </row>
    <row r="238" spans="1:9" ht="16.5" thickBot="1">
      <c r="A238" s="393"/>
      <c r="B238" s="394"/>
      <c r="C238" s="394"/>
      <c r="D238" s="395" t="s">
        <v>316</v>
      </c>
      <c r="E238" s="396">
        <f>SUM(E6+E13+E19+E25+E39+E45+E64+E76+E83+E127+E135+E156+E203+E207+E214+E222)</f>
        <v>48795779</v>
      </c>
      <c r="F238" s="396"/>
      <c r="G238" s="931">
        <f>SUM(H236+F237)</f>
        <v>51441495</v>
      </c>
      <c r="H238" s="931"/>
      <c r="I238" s="392">
        <f>G238/E238</f>
        <v>1.0542201816267756</v>
      </c>
    </row>
    <row r="239" spans="1:9" ht="15">
      <c r="A239" s="869"/>
      <c r="B239" s="870"/>
      <c r="C239" s="871"/>
      <c r="D239" s="125"/>
      <c r="E239" s="125"/>
      <c r="F239" s="125"/>
      <c r="G239" s="125"/>
      <c r="H239" s="125"/>
      <c r="I239" s="872"/>
    </row>
    <row r="240" spans="1:9" ht="15.75" thickBot="1">
      <c r="A240" s="873"/>
      <c r="B240" s="874"/>
      <c r="C240" s="874"/>
      <c r="D240" s="875"/>
      <c r="E240" s="875"/>
      <c r="F240" s="875"/>
      <c r="G240" s="875"/>
      <c r="H240" s="875"/>
      <c r="I240" s="876"/>
    </row>
    <row r="241" spans="2:9" ht="12.75">
      <c r="B241" s="2"/>
      <c r="C241" s="2"/>
      <c r="D241" s="1"/>
      <c r="E241" s="1"/>
      <c r="F241" s="1"/>
      <c r="G241" s="1"/>
      <c r="H241" s="1"/>
      <c r="I241" s="1"/>
    </row>
    <row r="242" spans="2:9" ht="12.75">
      <c r="B242" s="2"/>
      <c r="C242" s="2"/>
      <c r="D242" s="1"/>
      <c r="E242" s="1"/>
      <c r="F242" s="1"/>
      <c r="G242" s="1"/>
      <c r="H242" s="1"/>
      <c r="I242" s="1"/>
    </row>
    <row r="243" spans="2:9" ht="12.75">
      <c r="B243" s="2"/>
      <c r="C243" s="2"/>
      <c r="D243" s="1"/>
      <c r="E243" s="1"/>
      <c r="F243" s="1"/>
      <c r="G243" s="1"/>
      <c r="H243" s="1"/>
      <c r="I243" s="1"/>
    </row>
    <row r="244" spans="2:9" ht="12.75">
      <c r="B244" s="2"/>
      <c r="C244" s="2"/>
      <c r="D244" s="1"/>
      <c r="E244" s="1"/>
      <c r="F244" s="1"/>
      <c r="G244" s="1"/>
      <c r="H244" s="1"/>
      <c r="I244" s="1"/>
    </row>
    <row r="245" spans="2:9" ht="12.75">
      <c r="B245" s="2"/>
      <c r="C245" s="2"/>
      <c r="D245" s="1"/>
      <c r="E245" s="1"/>
      <c r="F245" s="1"/>
      <c r="G245" s="1"/>
      <c r="H245" s="1"/>
      <c r="I245" s="1"/>
    </row>
    <row r="246" spans="2:9" ht="12.75">
      <c r="B246" s="2"/>
      <c r="C246" s="2"/>
      <c r="D246" s="1"/>
      <c r="E246" s="1"/>
      <c r="F246" s="1"/>
      <c r="G246" s="1"/>
      <c r="H246" s="1"/>
      <c r="I246" s="1"/>
    </row>
    <row r="247" spans="2:9" ht="12.75">
      <c r="B247" s="2"/>
      <c r="C247" s="2"/>
      <c r="D247" s="1"/>
      <c r="E247" s="1"/>
      <c r="F247" s="1"/>
      <c r="G247" s="1"/>
      <c r="H247" s="1"/>
      <c r="I247" s="1"/>
    </row>
    <row r="248" spans="2:9" ht="12.75">
      <c r="B248" s="2"/>
      <c r="C248" s="2"/>
      <c r="D248" s="1"/>
      <c r="E248" s="1"/>
      <c r="F248" s="1"/>
      <c r="G248" s="1"/>
      <c r="H248" s="1"/>
      <c r="I248" s="1"/>
    </row>
    <row r="249" spans="2:9" ht="12.75">
      <c r="B249" s="2"/>
      <c r="C249" s="2"/>
      <c r="D249" s="1"/>
      <c r="E249" s="1"/>
      <c r="F249" s="1"/>
      <c r="G249" s="1"/>
      <c r="H249" s="1"/>
      <c r="I249" s="1"/>
    </row>
    <row r="250" spans="2:9" ht="12.75">
      <c r="B250" s="2"/>
      <c r="C250" s="2"/>
      <c r="D250" s="1"/>
      <c r="E250" s="1"/>
      <c r="F250" s="1"/>
      <c r="G250" s="1"/>
      <c r="H250" s="1"/>
      <c r="I250" s="1"/>
    </row>
    <row r="251" spans="2:9" ht="12.75">
      <c r="B251" s="2"/>
      <c r="C251" s="2"/>
      <c r="D251" s="1"/>
      <c r="E251" s="1"/>
      <c r="F251" s="1"/>
      <c r="G251" s="1"/>
      <c r="H251" s="1"/>
      <c r="I251" s="1"/>
    </row>
    <row r="252" spans="2:9" ht="12.75">
      <c r="B252" s="2"/>
      <c r="C252" s="2"/>
      <c r="D252" s="1"/>
      <c r="E252" s="1"/>
      <c r="F252" s="1"/>
      <c r="G252" s="1"/>
      <c r="H252" s="1"/>
      <c r="I252" s="1"/>
    </row>
    <row r="253" spans="2:9" ht="12.75">
      <c r="B253" s="2"/>
      <c r="C253" s="2"/>
      <c r="D253" s="1"/>
      <c r="E253" s="1"/>
      <c r="F253" s="1"/>
      <c r="G253" s="1"/>
      <c r="H253" s="1"/>
      <c r="I253" s="1"/>
    </row>
    <row r="254" spans="2:9" ht="12.75">
      <c r="B254" s="2"/>
      <c r="C254" s="2"/>
      <c r="D254" s="1"/>
      <c r="E254" s="1"/>
      <c r="F254" s="1"/>
      <c r="G254" s="1"/>
      <c r="H254" s="1"/>
      <c r="I254" s="1"/>
    </row>
    <row r="255" spans="2:9" ht="12.75">
      <c r="B255" s="2"/>
      <c r="C255" s="2"/>
      <c r="D255" s="1"/>
      <c r="E255" s="1"/>
      <c r="F255" s="1"/>
      <c r="G255" s="1"/>
      <c r="H255" s="1"/>
      <c r="I255" s="1"/>
    </row>
    <row r="256" spans="2:9" ht="12.75">
      <c r="B256" s="2"/>
      <c r="C256" s="2"/>
      <c r="D256" s="1"/>
      <c r="E256" s="1"/>
      <c r="F256" s="1"/>
      <c r="G256" s="1"/>
      <c r="H256" s="1"/>
      <c r="I256" s="1"/>
    </row>
    <row r="257" spans="2:9" ht="12.75">
      <c r="B257" s="2"/>
      <c r="C257" s="2"/>
      <c r="D257" s="1"/>
      <c r="E257" s="1"/>
      <c r="F257" s="1"/>
      <c r="G257" s="1"/>
      <c r="H257" s="1"/>
      <c r="I257" s="1"/>
    </row>
    <row r="258" spans="2:9" ht="12.75">
      <c r="B258" s="2"/>
      <c r="C258" s="2"/>
      <c r="D258" s="1"/>
      <c r="E258" s="1"/>
      <c r="F258" s="1"/>
      <c r="G258" s="1"/>
      <c r="H258" s="1"/>
      <c r="I258" s="1"/>
    </row>
    <row r="259" spans="2:9" ht="12.75">
      <c r="B259" s="2"/>
      <c r="C259" s="2"/>
      <c r="D259" s="1"/>
      <c r="E259" s="1"/>
      <c r="F259" s="1"/>
      <c r="G259" s="1"/>
      <c r="H259" s="1"/>
      <c r="I259" s="1"/>
    </row>
    <row r="260" spans="2:9" ht="12.75">
      <c r="B260" s="2"/>
      <c r="C260" s="2"/>
      <c r="D260" s="1"/>
      <c r="E260" s="1"/>
      <c r="F260" s="1"/>
      <c r="G260" s="1"/>
      <c r="H260" s="1"/>
      <c r="I260" s="1"/>
    </row>
    <row r="261" spans="2:9" ht="12.75">
      <c r="B261" s="2"/>
      <c r="C261" s="2"/>
      <c r="D261" s="1"/>
      <c r="E261" s="1"/>
      <c r="F261" s="1"/>
      <c r="G261" s="1"/>
      <c r="H261" s="1"/>
      <c r="I261" s="1"/>
    </row>
    <row r="262" spans="2:9" ht="12.75">
      <c r="B262" s="2"/>
      <c r="C262" s="2"/>
      <c r="D262" s="1"/>
      <c r="E262" s="1"/>
      <c r="F262" s="1"/>
      <c r="G262" s="1"/>
      <c r="H262" s="1"/>
      <c r="I262" s="1"/>
    </row>
    <row r="263" spans="2:9" ht="12.75">
      <c r="B263" s="2"/>
      <c r="C263" s="2"/>
      <c r="D263" s="1"/>
      <c r="E263" s="1"/>
      <c r="F263" s="1"/>
      <c r="G263" s="1"/>
      <c r="H263" s="1"/>
      <c r="I263" s="1"/>
    </row>
    <row r="264" spans="2:9" ht="12.75">
      <c r="B264" s="2"/>
      <c r="C264" s="2"/>
      <c r="D264" s="1"/>
      <c r="E264" s="1"/>
      <c r="F264" s="1"/>
      <c r="G264" s="1"/>
      <c r="H264" s="1"/>
      <c r="I264" s="1"/>
    </row>
    <row r="265" spans="2:9" ht="12.75">
      <c r="B265" s="2"/>
      <c r="C265" s="2"/>
      <c r="D265" s="1"/>
      <c r="E265" s="1"/>
      <c r="F265" s="1"/>
      <c r="G265" s="1"/>
      <c r="H265" s="1"/>
      <c r="I265" s="1"/>
    </row>
    <row r="266" spans="2:9" ht="12.75">
      <c r="B266" s="2"/>
      <c r="C266" s="2"/>
      <c r="D266" s="1"/>
      <c r="E266" s="1"/>
      <c r="F266" s="1"/>
      <c r="G266" s="1"/>
      <c r="H266" s="1"/>
      <c r="I266" s="1"/>
    </row>
    <row r="267" spans="2:9" ht="12.75">
      <c r="B267" s="2"/>
      <c r="C267" s="2"/>
      <c r="D267" s="1"/>
      <c r="E267" s="1"/>
      <c r="F267" s="1"/>
      <c r="G267" s="1"/>
      <c r="H267" s="1"/>
      <c r="I267" s="1"/>
    </row>
    <row r="268" spans="2:9" ht="12.75">
      <c r="B268" s="2"/>
      <c r="C268" s="2"/>
      <c r="D268" s="1"/>
      <c r="E268" s="1"/>
      <c r="F268" s="1"/>
      <c r="G268" s="1"/>
      <c r="H268" s="1"/>
      <c r="I268" s="1"/>
    </row>
    <row r="269" spans="2:9" ht="12.75">
      <c r="B269" s="2"/>
      <c r="C269" s="2"/>
      <c r="D269" s="1"/>
      <c r="E269" s="1"/>
      <c r="F269" s="1"/>
      <c r="G269" s="1"/>
      <c r="H269" s="1"/>
      <c r="I269" s="1"/>
    </row>
    <row r="270" spans="2:9" ht="12.75">
      <c r="B270" s="2"/>
      <c r="C270" s="2"/>
      <c r="D270" s="1"/>
      <c r="E270" s="1"/>
      <c r="F270" s="1"/>
      <c r="G270" s="1"/>
      <c r="H270" s="1"/>
      <c r="I270" s="1"/>
    </row>
  </sheetData>
  <sheetProtection/>
  <mergeCells count="10">
    <mergeCell ref="I3:I4"/>
    <mergeCell ref="B1:H1"/>
    <mergeCell ref="G238:H238"/>
    <mergeCell ref="A3:A4"/>
    <mergeCell ref="B3:B4"/>
    <mergeCell ref="C3:C4"/>
    <mergeCell ref="D3:D4"/>
    <mergeCell ref="E3:E4"/>
    <mergeCell ref="H3:H4"/>
    <mergeCell ref="F3:F4"/>
  </mergeCells>
  <printOptions horizontalCentered="1"/>
  <pageMargins left="0.1968503937007874" right="0.1968503937007874" top="1.0236220472440944" bottom="0.5905511811023623" header="0.5118110236220472" footer="0.5118110236220472"/>
  <pageSetup horizontalDpi="300" verticalDpi="300" orientation="portrait" paperSize="9" scale="75" r:id="rId1"/>
  <headerFooter alignWithMargins="0">
    <oddHeader xml:space="preserve">&amp;R&amp;9Załącznik nr  1 
do uchwały nr  I /2  /2010  Rady Miejskiej  Ząbkowic Śląskich z dnia 20 stycznia 2010 roku
   </oddHeader>
  </headerFooter>
  <rowBreaks count="5" manualBreakCount="5">
    <brk id="46" max="7" man="1"/>
    <brk id="96" max="7" man="1"/>
    <brk id="145" max="7" man="1"/>
    <brk id="195" max="7" man="1"/>
    <brk id="238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E9"/>
  <sheetViews>
    <sheetView view="pageLayout" workbookViewId="0" topLeftCell="A1">
      <selection activeCell="D8" sqref="D8"/>
    </sheetView>
  </sheetViews>
  <sheetFormatPr defaultColWidth="9.00390625" defaultRowHeight="12.75"/>
  <cols>
    <col min="1" max="1" width="5.25390625" style="0" customWidth="1"/>
    <col min="2" max="2" width="5.875" style="0" customWidth="1"/>
    <col min="3" max="3" width="9.75390625" style="0" customWidth="1"/>
    <col min="4" max="4" width="66.75390625" style="0" customWidth="1"/>
    <col min="5" max="5" width="14.375" style="0" customWidth="1"/>
  </cols>
  <sheetData>
    <row r="2" spans="1:5" ht="48.75" customHeight="1">
      <c r="A2" s="1012" t="s">
        <v>564</v>
      </c>
      <c r="B2" s="1012"/>
      <c r="C2" s="1012"/>
      <c r="D2" s="1012"/>
      <c r="E2" s="1012"/>
    </row>
    <row r="3" spans="1:5" ht="19.5" customHeight="1">
      <c r="A3" s="48"/>
      <c r="B3" s="48"/>
      <c r="C3" s="48"/>
      <c r="D3" s="46"/>
      <c r="E3" s="46"/>
    </row>
    <row r="4" spans="1:5" ht="19.5" customHeight="1">
      <c r="A4" s="48"/>
      <c r="B4" s="48"/>
      <c r="C4" s="48"/>
      <c r="D4" s="33"/>
      <c r="E4" s="63" t="s">
        <v>27</v>
      </c>
    </row>
    <row r="5" spans="1:5" ht="19.5" customHeight="1">
      <c r="A5" s="82" t="s">
        <v>32</v>
      </c>
      <c r="B5" s="82" t="s">
        <v>2</v>
      </c>
      <c r="C5" s="82" t="s">
        <v>3</v>
      </c>
      <c r="D5" s="82" t="s">
        <v>28</v>
      </c>
      <c r="E5" s="82" t="s">
        <v>29</v>
      </c>
    </row>
    <row r="6" spans="1:5" s="23" customFormat="1" ht="12" customHeight="1">
      <c r="A6" s="49">
        <v>1</v>
      </c>
      <c r="B6" s="49">
        <v>2</v>
      </c>
      <c r="C6" s="49">
        <v>3</v>
      </c>
      <c r="D6" s="49">
        <v>4</v>
      </c>
      <c r="E6" s="49">
        <v>5</v>
      </c>
    </row>
    <row r="7" spans="1:5" ht="37.5" customHeight="1">
      <c r="A7" s="657" t="s">
        <v>10</v>
      </c>
      <c r="B7" s="657">
        <v>600</v>
      </c>
      <c r="C7" s="658">
        <v>60013</v>
      </c>
      <c r="D7" s="659" t="s">
        <v>565</v>
      </c>
      <c r="E7" s="660">
        <v>1310444</v>
      </c>
    </row>
    <row r="8" spans="1:5" ht="17.25" customHeight="1">
      <c r="A8" s="1016" t="s">
        <v>154</v>
      </c>
      <c r="B8" s="1017"/>
      <c r="C8" s="1018"/>
      <c r="D8" s="96"/>
      <c r="E8" s="99">
        <f>SUM(E7:E7)</f>
        <v>1310444</v>
      </c>
    </row>
    <row r="9" spans="1:5" ht="15.75">
      <c r="A9" s="48"/>
      <c r="B9" s="48"/>
      <c r="C9" s="48"/>
      <c r="D9" s="48"/>
      <c r="E9" s="48"/>
    </row>
  </sheetData>
  <sheetProtection/>
  <mergeCells count="2">
    <mergeCell ref="A2:E2"/>
    <mergeCell ref="A8:C8"/>
  </mergeCells>
  <printOptions horizontalCentered="1"/>
  <pageMargins left="0.3937007874015748" right="0.3937007874015748" top="1.67" bottom="0.984251968503937" header="0.5118110236220472" footer="0.5118110236220472"/>
  <pageSetup horizontalDpi="300" verticalDpi="300" orientation="portrait" paperSize="9" scale="95" r:id="rId1"/>
  <headerFooter alignWithMargins="0">
    <oddHeader>&amp;R&amp;9Załącznik nr    10
do uchwały  Nr    I /2   /2010        Rady Miejskiej Ząbkowic Śląskich  z dnia   20 stycznia 2010 roku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96"/>
  <sheetViews>
    <sheetView view="pageLayout" workbookViewId="0" topLeftCell="A1">
      <selection activeCell="E64" sqref="E64"/>
    </sheetView>
  </sheetViews>
  <sheetFormatPr defaultColWidth="9.00390625" defaultRowHeight="12.75"/>
  <cols>
    <col min="1" max="1" width="4.375" style="0" customWidth="1"/>
    <col min="5" max="5" width="9.125" style="0" customWidth="1"/>
    <col min="9" max="9" width="10.00390625" style="0" customWidth="1"/>
    <col min="10" max="10" width="11.75390625" style="0" customWidth="1"/>
    <col min="11" max="11" width="9.125" style="0" customWidth="1"/>
  </cols>
  <sheetData>
    <row r="3" spans="1:10" ht="12.75">
      <c r="A3" s="1050" t="s">
        <v>563</v>
      </c>
      <c r="B3" s="1050"/>
      <c r="C3" s="1050"/>
      <c r="D3" s="1050"/>
      <c r="E3" s="1050"/>
      <c r="F3" s="1050"/>
      <c r="G3" s="1050"/>
      <c r="H3" s="1050"/>
      <c r="I3" s="1050"/>
      <c r="J3" s="1050"/>
    </row>
    <row r="4" ht="13.5" thickBot="1"/>
    <row r="5" spans="1:10" ht="12.75">
      <c r="A5" s="485" t="s">
        <v>163</v>
      </c>
      <c r="B5" s="486" t="s">
        <v>388</v>
      </c>
      <c r="C5" s="487"/>
      <c r="D5" s="486" t="s">
        <v>389</v>
      </c>
      <c r="E5" s="487"/>
      <c r="F5" s="1019" t="s">
        <v>395</v>
      </c>
      <c r="G5" s="1020"/>
      <c r="H5" s="1020"/>
      <c r="I5" s="1021"/>
      <c r="J5" s="485" t="s">
        <v>8</v>
      </c>
    </row>
    <row r="6" spans="1:10" ht="12.75">
      <c r="A6" s="488"/>
      <c r="B6" s="489"/>
      <c r="C6" s="490"/>
      <c r="D6" s="489" t="s">
        <v>390</v>
      </c>
      <c r="E6" s="490"/>
      <c r="F6" s="1022" t="s">
        <v>396</v>
      </c>
      <c r="G6" s="1023"/>
      <c r="H6" s="1023"/>
      <c r="I6" s="1024"/>
      <c r="J6" s="488" t="s">
        <v>398</v>
      </c>
    </row>
    <row r="7" spans="1:10" ht="12.75">
      <c r="A7" s="488"/>
      <c r="B7" s="489"/>
      <c r="C7" s="490"/>
      <c r="D7" s="489" t="s">
        <v>391</v>
      </c>
      <c r="E7" s="490"/>
      <c r="F7" s="1022" t="s">
        <v>397</v>
      </c>
      <c r="G7" s="1023"/>
      <c r="H7" s="1023"/>
      <c r="I7" s="1024"/>
      <c r="J7" s="488" t="s">
        <v>399</v>
      </c>
    </row>
    <row r="8" spans="1:10" ht="12.75">
      <c r="A8" s="488"/>
      <c r="B8" s="489"/>
      <c r="C8" s="490"/>
      <c r="D8" s="489" t="s">
        <v>392</v>
      </c>
      <c r="E8" s="490"/>
      <c r="F8" s="1022"/>
      <c r="G8" s="1023"/>
      <c r="H8" s="1023"/>
      <c r="I8" s="1024"/>
      <c r="J8" s="488"/>
    </row>
    <row r="9" spans="1:10" ht="12.75">
      <c r="A9" s="488"/>
      <c r="B9" s="489"/>
      <c r="C9" s="490"/>
      <c r="D9" s="489" t="s">
        <v>393</v>
      </c>
      <c r="E9" s="490"/>
      <c r="F9" s="1022"/>
      <c r="G9" s="1023"/>
      <c r="H9" s="1023"/>
      <c r="I9" s="1024"/>
      <c r="J9" s="488"/>
    </row>
    <row r="10" spans="1:10" ht="12.75">
      <c r="A10" s="488"/>
      <c r="B10" s="489"/>
      <c r="C10" s="490"/>
      <c r="D10" s="489" t="s">
        <v>394</v>
      </c>
      <c r="E10" s="490"/>
      <c r="F10" s="1025"/>
      <c r="G10" s="1026"/>
      <c r="H10" s="1026"/>
      <c r="I10" s="1027"/>
      <c r="J10" s="488"/>
    </row>
    <row r="11" spans="1:10" ht="12.75">
      <c r="A11" s="799" t="s">
        <v>10</v>
      </c>
      <c r="B11" s="1028" t="s">
        <v>400</v>
      </c>
      <c r="C11" s="1029"/>
      <c r="D11" s="1048">
        <v>14661</v>
      </c>
      <c r="E11" s="1049"/>
      <c r="F11" s="1032" t="s">
        <v>429</v>
      </c>
      <c r="G11" s="1033"/>
      <c r="H11" s="1033"/>
      <c r="I11" s="1034"/>
      <c r="J11" s="800">
        <v>3500</v>
      </c>
    </row>
    <row r="12" spans="1:10" ht="12.75">
      <c r="A12" s="801"/>
      <c r="B12" s="1030" t="s">
        <v>401</v>
      </c>
      <c r="C12" s="1031"/>
      <c r="D12" s="505"/>
      <c r="E12" s="475"/>
      <c r="F12" s="1035" t="s">
        <v>430</v>
      </c>
      <c r="G12" s="1036"/>
      <c r="H12" s="1036"/>
      <c r="I12" s="1037"/>
      <c r="J12" s="802">
        <v>2000</v>
      </c>
    </row>
    <row r="13" spans="1:10" ht="12.75">
      <c r="A13" s="801"/>
      <c r="B13" s="469"/>
      <c r="C13" s="470"/>
      <c r="D13" s="474"/>
      <c r="E13" s="475"/>
      <c r="F13" s="1035" t="s">
        <v>431</v>
      </c>
      <c r="G13" s="1036"/>
      <c r="H13" s="1036"/>
      <c r="I13" s="1037"/>
      <c r="J13" s="803">
        <v>2661</v>
      </c>
    </row>
    <row r="14" spans="1:10" ht="12.75">
      <c r="A14" s="801"/>
      <c r="B14" s="469"/>
      <c r="C14" s="470"/>
      <c r="D14" s="474"/>
      <c r="E14" s="475"/>
      <c r="F14" s="1035" t="s">
        <v>432</v>
      </c>
      <c r="G14" s="1036"/>
      <c r="H14" s="1036"/>
      <c r="I14" s="1037"/>
      <c r="J14" s="803">
        <v>4500</v>
      </c>
    </row>
    <row r="15" spans="1:10" ht="12.75">
      <c r="A15" s="801"/>
      <c r="B15" s="469"/>
      <c r="C15" s="470"/>
      <c r="D15" s="474"/>
      <c r="E15" s="475"/>
      <c r="F15" s="1035" t="s">
        <v>433</v>
      </c>
      <c r="G15" s="1036"/>
      <c r="H15" s="1036"/>
      <c r="I15" s="1037"/>
      <c r="J15" s="803">
        <v>1500</v>
      </c>
    </row>
    <row r="16" spans="1:10" ht="12.75">
      <c r="A16" s="801"/>
      <c r="B16" s="469"/>
      <c r="C16" s="470"/>
      <c r="D16" s="474"/>
      <c r="E16" s="475"/>
      <c r="F16" s="1035" t="s">
        <v>434</v>
      </c>
      <c r="G16" s="1036"/>
      <c r="H16" s="1036"/>
      <c r="I16" s="1037"/>
      <c r="J16" s="804"/>
    </row>
    <row r="17" spans="1:10" ht="12.75">
      <c r="A17" s="801"/>
      <c r="B17" s="469"/>
      <c r="C17" s="470"/>
      <c r="D17" s="474"/>
      <c r="E17" s="475"/>
      <c r="F17" s="1045" t="s">
        <v>435</v>
      </c>
      <c r="G17" s="1046"/>
      <c r="H17" s="1046"/>
      <c r="I17" s="1047"/>
      <c r="J17" s="803">
        <v>500</v>
      </c>
    </row>
    <row r="18" spans="1:10" ht="12.75">
      <c r="A18" s="799" t="s">
        <v>11</v>
      </c>
      <c r="B18" s="1028" t="s">
        <v>400</v>
      </c>
      <c r="C18" s="1029"/>
      <c r="D18" s="1048">
        <v>7031</v>
      </c>
      <c r="E18" s="1049"/>
      <c r="F18" s="1032" t="s">
        <v>428</v>
      </c>
      <c r="G18" s="1033"/>
      <c r="H18" s="1033"/>
      <c r="I18" s="1034"/>
      <c r="J18" s="800">
        <v>7031</v>
      </c>
    </row>
    <row r="19" spans="1:10" ht="12.75">
      <c r="A19" s="801"/>
      <c r="B19" s="1038" t="s">
        <v>402</v>
      </c>
      <c r="C19" s="1039"/>
      <c r="D19" s="474"/>
      <c r="E19" s="475"/>
      <c r="F19" s="474"/>
      <c r="G19" s="118"/>
      <c r="H19" s="118"/>
      <c r="I19" s="475"/>
      <c r="J19" s="804"/>
    </row>
    <row r="20" spans="1:10" ht="12.75">
      <c r="A20" s="799" t="s">
        <v>12</v>
      </c>
      <c r="B20" s="1028" t="s">
        <v>400</v>
      </c>
      <c r="C20" s="1029"/>
      <c r="D20" s="1048">
        <v>7224</v>
      </c>
      <c r="E20" s="1049"/>
      <c r="F20" s="1032" t="s">
        <v>439</v>
      </c>
      <c r="G20" s="1033"/>
      <c r="H20" s="1033"/>
      <c r="I20" s="1034"/>
      <c r="J20" s="800">
        <v>1500</v>
      </c>
    </row>
    <row r="21" spans="1:10" ht="12.75">
      <c r="A21" s="801"/>
      <c r="B21" s="1030" t="s">
        <v>403</v>
      </c>
      <c r="C21" s="1031"/>
      <c r="D21" s="474"/>
      <c r="E21" s="475"/>
      <c r="F21" s="1035" t="s">
        <v>440</v>
      </c>
      <c r="G21" s="1036"/>
      <c r="H21" s="1036"/>
      <c r="I21" s="1037"/>
      <c r="J21" s="803">
        <v>2000</v>
      </c>
    </row>
    <row r="22" spans="1:10" ht="12.75">
      <c r="A22" s="801"/>
      <c r="B22" s="469"/>
      <c r="C22" s="470"/>
      <c r="D22" s="474"/>
      <c r="E22" s="475"/>
      <c r="F22" s="1035" t="s">
        <v>444</v>
      </c>
      <c r="G22" s="1036"/>
      <c r="H22" s="1036"/>
      <c r="I22" s="1037"/>
      <c r="J22" s="803"/>
    </row>
    <row r="23" spans="1:10" ht="12.75">
      <c r="A23" s="801"/>
      <c r="B23" s="469"/>
      <c r="C23" s="470"/>
      <c r="D23" s="474"/>
      <c r="E23" s="475"/>
      <c r="F23" s="1035" t="s">
        <v>441</v>
      </c>
      <c r="G23" s="1036"/>
      <c r="H23" s="1036"/>
      <c r="I23" s="1037"/>
      <c r="J23" s="803">
        <v>1420</v>
      </c>
    </row>
    <row r="24" spans="1:10" ht="12.75">
      <c r="A24" s="801"/>
      <c r="B24" s="474"/>
      <c r="C24" s="475"/>
      <c r="D24" s="474"/>
      <c r="E24" s="475"/>
      <c r="F24" s="1035" t="s">
        <v>442</v>
      </c>
      <c r="G24" s="1036"/>
      <c r="H24" s="1036"/>
      <c r="I24" s="1037"/>
      <c r="J24" s="805">
        <v>500</v>
      </c>
    </row>
    <row r="25" spans="1:10" ht="12.75">
      <c r="A25" s="806"/>
      <c r="B25" s="471"/>
      <c r="C25" s="472"/>
      <c r="D25" s="471"/>
      <c r="E25" s="472"/>
      <c r="F25" s="1045" t="s">
        <v>443</v>
      </c>
      <c r="G25" s="1046"/>
      <c r="H25" s="1046"/>
      <c r="I25" s="1047"/>
      <c r="J25" s="807">
        <v>1804</v>
      </c>
    </row>
    <row r="26" spans="1:10" ht="12.75">
      <c r="A26" s="799" t="s">
        <v>1</v>
      </c>
      <c r="B26" s="1028" t="s">
        <v>400</v>
      </c>
      <c r="C26" s="1029"/>
      <c r="D26" s="1048">
        <v>8634</v>
      </c>
      <c r="E26" s="1049"/>
      <c r="F26" s="1032" t="s">
        <v>470</v>
      </c>
      <c r="G26" s="1033"/>
      <c r="H26" s="1033"/>
      <c r="I26" s="1034"/>
      <c r="J26" s="800">
        <v>1977</v>
      </c>
    </row>
    <row r="27" spans="1:10" ht="12.75">
      <c r="A27" s="801"/>
      <c r="B27" s="1030" t="s">
        <v>404</v>
      </c>
      <c r="C27" s="1031"/>
      <c r="D27" s="505"/>
      <c r="E27" s="475"/>
      <c r="F27" s="1035" t="s">
        <v>471</v>
      </c>
      <c r="G27" s="1036"/>
      <c r="H27" s="1036"/>
      <c r="I27" s="1037"/>
      <c r="J27" s="803">
        <v>1544</v>
      </c>
    </row>
    <row r="28" spans="1:10" ht="12.75">
      <c r="A28" s="801"/>
      <c r="B28" s="469"/>
      <c r="C28" s="470"/>
      <c r="D28" s="474"/>
      <c r="E28" s="475"/>
      <c r="F28" s="1035" t="s">
        <v>472</v>
      </c>
      <c r="G28" s="1036"/>
      <c r="H28" s="1036"/>
      <c r="I28" s="1037"/>
      <c r="J28" s="803">
        <v>3807</v>
      </c>
    </row>
    <row r="29" spans="1:10" ht="12.75">
      <c r="A29" s="806"/>
      <c r="B29" s="492"/>
      <c r="C29" s="493"/>
      <c r="D29" s="471"/>
      <c r="E29" s="472"/>
      <c r="F29" s="1045" t="s">
        <v>473</v>
      </c>
      <c r="G29" s="1046"/>
      <c r="H29" s="1046"/>
      <c r="I29" s="1047"/>
      <c r="J29" s="808">
        <v>1306</v>
      </c>
    </row>
    <row r="30" spans="1:10" ht="12.75">
      <c r="A30" s="799" t="s">
        <v>16</v>
      </c>
      <c r="B30" s="1028" t="s">
        <v>400</v>
      </c>
      <c r="C30" s="1029"/>
      <c r="D30" s="1048">
        <v>5582</v>
      </c>
      <c r="E30" s="1049"/>
      <c r="F30" s="1032" t="s">
        <v>463</v>
      </c>
      <c r="G30" s="1033"/>
      <c r="H30" s="1033"/>
      <c r="I30" s="1034"/>
      <c r="J30" s="800">
        <v>2300</v>
      </c>
    </row>
    <row r="31" spans="1:10" ht="12.75">
      <c r="A31" s="801"/>
      <c r="B31" s="1030" t="s">
        <v>405</v>
      </c>
      <c r="C31" s="1031"/>
      <c r="D31" s="505"/>
      <c r="E31" s="475"/>
      <c r="F31" s="1035" t="s">
        <v>464</v>
      </c>
      <c r="G31" s="1036"/>
      <c r="H31" s="1036"/>
      <c r="I31" s="1037"/>
      <c r="J31" s="804">
        <v>700</v>
      </c>
    </row>
    <row r="32" spans="1:10" ht="12.75">
      <c r="A32" s="806"/>
      <c r="B32" s="471"/>
      <c r="C32" s="472"/>
      <c r="D32" s="471"/>
      <c r="E32" s="472"/>
      <c r="F32" s="1045" t="s">
        <v>465</v>
      </c>
      <c r="G32" s="1046"/>
      <c r="H32" s="1046"/>
      <c r="I32" s="1047"/>
      <c r="J32" s="808">
        <v>2582</v>
      </c>
    </row>
    <row r="33" spans="1:10" ht="12.75">
      <c r="A33" s="799" t="s">
        <v>17</v>
      </c>
      <c r="B33" s="1028" t="s">
        <v>400</v>
      </c>
      <c r="C33" s="1029"/>
      <c r="D33" s="1048">
        <v>10025</v>
      </c>
      <c r="E33" s="1049"/>
      <c r="F33" s="1032" t="s">
        <v>451</v>
      </c>
      <c r="G33" s="1033"/>
      <c r="H33" s="1033"/>
      <c r="I33" s="1034"/>
      <c r="J33" s="800">
        <v>4200</v>
      </c>
    </row>
    <row r="34" spans="1:10" ht="12.75">
      <c r="A34" s="801"/>
      <c r="B34" s="1030" t="s">
        <v>406</v>
      </c>
      <c r="C34" s="1031"/>
      <c r="D34" s="505"/>
      <c r="E34" s="475"/>
      <c r="F34" s="1035" t="s">
        <v>452</v>
      </c>
      <c r="G34" s="1036"/>
      <c r="H34" s="1036"/>
      <c r="I34" s="1037"/>
      <c r="J34" s="804"/>
    </row>
    <row r="35" spans="1:10" ht="12.75">
      <c r="A35" s="801"/>
      <c r="B35" s="474"/>
      <c r="C35" s="475"/>
      <c r="D35" s="474"/>
      <c r="E35" s="475"/>
      <c r="F35" s="1035" t="s">
        <v>453</v>
      </c>
      <c r="G35" s="1036"/>
      <c r="H35" s="1036"/>
      <c r="I35" s="1037"/>
      <c r="J35" s="803">
        <v>5500</v>
      </c>
    </row>
    <row r="36" spans="1:10" ht="12.75">
      <c r="A36" s="806"/>
      <c r="B36" s="471"/>
      <c r="C36" s="472"/>
      <c r="D36" s="471"/>
      <c r="E36" s="472"/>
      <c r="F36" s="1045" t="s">
        <v>454</v>
      </c>
      <c r="G36" s="1046"/>
      <c r="H36" s="1046"/>
      <c r="I36" s="1047"/>
      <c r="J36" s="808">
        <v>325</v>
      </c>
    </row>
    <row r="37" spans="1:10" ht="12.75">
      <c r="A37" s="801" t="s">
        <v>18</v>
      </c>
      <c r="B37" s="1028" t="s">
        <v>400</v>
      </c>
      <c r="C37" s="1029"/>
      <c r="D37" s="1048">
        <v>19316</v>
      </c>
      <c r="E37" s="1049"/>
      <c r="F37" s="1032" t="s">
        <v>458</v>
      </c>
      <c r="G37" s="1033"/>
      <c r="H37" s="1033"/>
      <c r="I37" s="1034"/>
      <c r="J37" s="803">
        <v>1700</v>
      </c>
    </row>
    <row r="38" spans="1:10" ht="12.75">
      <c r="A38" s="801"/>
      <c r="B38" s="1030" t="s">
        <v>407</v>
      </c>
      <c r="C38" s="1031"/>
      <c r="D38" s="505"/>
      <c r="E38" s="475"/>
      <c r="F38" s="1035" t="s">
        <v>459</v>
      </c>
      <c r="G38" s="1036"/>
      <c r="H38" s="1036"/>
      <c r="I38" s="1037"/>
      <c r="J38" s="803">
        <v>4000</v>
      </c>
    </row>
    <row r="39" spans="1:10" ht="12.75">
      <c r="A39" s="801"/>
      <c r="B39" s="469"/>
      <c r="C39" s="470"/>
      <c r="D39" s="474"/>
      <c r="E39" s="475"/>
      <c r="F39" s="1035" t="s">
        <v>460</v>
      </c>
      <c r="G39" s="1036"/>
      <c r="H39" s="1036"/>
      <c r="I39" s="1037"/>
      <c r="J39" s="804"/>
    </row>
    <row r="40" spans="1:10" ht="12.75">
      <c r="A40" s="801"/>
      <c r="B40" s="469"/>
      <c r="C40" s="470"/>
      <c r="D40" s="474"/>
      <c r="E40" s="475"/>
      <c r="F40" s="1035" t="s">
        <v>461</v>
      </c>
      <c r="G40" s="1036"/>
      <c r="H40" s="1036"/>
      <c r="I40" s="1037"/>
      <c r="J40" s="803">
        <v>9000</v>
      </c>
    </row>
    <row r="41" spans="1:10" ht="12.75">
      <c r="A41" s="801"/>
      <c r="B41" s="469"/>
      <c r="C41" s="470"/>
      <c r="D41" s="474"/>
      <c r="E41" s="475"/>
      <c r="F41" s="1045" t="s">
        <v>462</v>
      </c>
      <c r="G41" s="1046"/>
      <c r="H41" s="1046"/>
      <c r="I41" s="1047"/>
      <c r="J41" s="803">
        <v>4616</v>
      </c>
    </row>
    <row r="42" spans="1:10" ht="12.75">
      <c r="A42" s="799" t="s">
        <v>20</v>
      </c>
      <c r="B42" s="1028" t="s">
        <v>400</v>
      </c>
      <c r="C42" s="1029"/>
      <c r="D42" s="1048">
        <v>7649</v>
      </c>
      <c r="E42" s="1049"/>
      <c r="F42" s="1032" t="s">
        <v>422</v>
      </c>
      <c r="G42" s="1033"/>
      <c r="H42" s="1033"/>
      <c r="I42" s="1034"/>
      <c r="J42" s="800">
        <v>7649</v>
      </c>
    </row>
    <row r="43" spans="1:10" ht="12.75">
      <c r="A43" s="801"/>
      <c r="B43" s="1030" t="s">
        <v>408</v>
      </c>
      <c r="C43" s="1031"/>
      <c r="D43" s="505"/>
      <c r="E43" s="475"/>
      <c r="F43" s="1035" t="s">
        <v>423</v>
      </c>
      <c r="G43" s="1036"/>
      <c r="H43" s="1036"/>
      <c r="I43" s="1037"/>
      <c r="J43" s="804"/>
    </row>
    <row r="44" spans="1:10" ht="12.75">
      <c r="A44" s="806"/>
      <c r="B44" s="471"/>
      <c r="C44" s="472"/>
      <c r="D44" s="471"/>
      <c r="E44" s="472"/>
      <c r="F44" s="471"/>
      <c r="G44" s="476"/>
      <c r="H44" s="476"/>
      <c r="I44" s="472"/>
      <c r="J44" s="809"/>
    </row>
    <row r="45" spans="1:10" ht="12.75">
      <c r="A45" s="799" t="s">
        <v>142</v>
      </c>
      <c r="B45" s="1028" t="s">
        <v>400</v>
      </c>
      <c r="C45" s="1029"/>
      <c r="D45" s="1048">
        <v>16225</v>
      </c>
      <c r="E45" s="1049"/>
      <c r="F45" s="1032" t="s">
        <v>523</v>
      </c>
      <c r="G45" s="1033"/>
      <c r="H45" s="1033"/>
      <c r="I45" s="1034"/>
      <c r="J45" s="800">
        <v>10225</v>
      </c>
    </row>
    <row r="46" spans="1:10" ht="12.75">
      <c r="A46" s="801"/>
      <c r="B46" s="1030" t="s">
        <v>409</v>
      </c>
      <c r="C46" s="1031"/>
      <c r="D46" s="505"/>
      <c r="E46" s="475"/>
      <c r="F46" s="1030" t="s">
        <v>524</v>
      </c>
      <c r="G46" s="1059"/>
      <c r="H46" s="1059"/>
      <c r="I46" s="1031"/>
      <c r="J46" s="804"/>
    </row>
    <row r="47" spans="1:10" ht="12.75">
      <c r="A47" s="801"/>
      <c r="B47" s="469"/>
      <c r="C47" s="470"/>
      <c r="D47" s="474"/>
      <c r="E47" s="475"/>
      <c r="F47" s="1030" t="s">
        <v>525</v>
      </c>
      <c r="G47" s="1059"/>
      <c r="H47" s="1059"/>
      <c r="I47" s="1031"/>
      <c r="J47" s="803">
        <v>6000</v>
      </c>
    </row>
    <row r="48" spans="1:10" ht="12.75">
      <c r="A48" s="806"/>
      <c r="B48" s="492"/>
      <c r="C48" s="493"/>
      <c r="D48" s="471"/>
      <c r="E48" s="472"/>
      <c r="F48" s="1045" t="s">
        <v>526</v>
      </c>
      <c r="G48" s="1046"/>
      <c r="H48" s="1046"/>
      <c r="I48" s="1047"/>
      <c r="J48" s="809"/>
    </row>
    <row r="49" spans="1:10" ht="12.75">
      <c r="A49" s="799" t="s">
        <v>231</v>
      </c>
      <c r="B49" s="1028" t="s">
        <v>400</v>
      </c>
      <c r="C49" s="1029"/>
      <c r="D49" s="1048">
        <v>11377</v>
      </c>
      <c r="E49" s="1049"/>
      <c r="F49" s="1032" t="s">
        <v>474</v>
      </c>
      <c r="G49" s="1033"/>
      <c r="H49" s="1033"/>
      <c r="I49" s="1034"/>
      <c r="J49" s="800">
        <v>6000</v>
      </c>
    </row>
    <row r="50" spans="1:10" ht="12.75">
      <c r="A50" s="801"/>
      <c r="B50" s="1030" t="s">
        <v>410</v>
      </c>
      <c r="C50" s="1031"/>
      <c r="D50" s="505"/>
      <c r="E50" s="475"/>
      <c r="F50" s="1035" t="s">
        <v>475</v>
      </c>
      <c r="G50" s="1036"/>
      <c r="H50" s="1036"/>
      <c r="I50" s="1037"/>
      <c r="J50" s="803">
        <v>2500</v>
      </c>
    </row>
    <row r="51" spans="1:10" ht="12.75">
      <c r="A51" s="806"/>
      <c r="B51" s="471"/>
      <c r="C51" s="472"/>
      <c r="D51" s="471"/>
      <c r="E51" s="472"/>
      <c r="F51" s="1045" t="s">
        <v>476</v>
      </c>
      <c r="G51" s="1046"/>
      <c r="H51" s="1046"/>
      <c r="I51" s="1047"/>
      <c r="J51" s="808">
        <v>2877</v>
      </c>
    </row>
    <row r="52" spans="1:10" ht="12.75">
      <c r="A52" s="799" t="s">
        <v>143</v>
      </c>
      <c r="B52" s="1028" t="s">
        <v>400</v>
      </c>
      <c r="C52" s="1029"/>
      <c r="D52" s="1048">
        <v>19316</v>
      </c>
      <c r="E52" s="1049"/>
      <c r="F52" s="1032" t="s">
        <v>445</v>
      </c>
      <c r="G52" s="1033"/>
      <c r="H52" s="1033"/>
      <c r="I52" s="1034"/>
      <c r="J52" s="800">
        <v>5000</v>
      </c>
    </row>
    <row r="53" spans="1:10" ht="12.75">
      <c r="A53" s="801"/>
      <c r="B53" s="1030" t="s">
        <v>411</v>
      </c>
      <c r="C53" s="1031"/>
      <c r="D53" s="505"/>
      <c r="E53" s="475"/>
      <c r="F53" s="1035" t="s">
        <v>446</v>
      </c>
      <c r="G53" s="1036"/>
      <c r="H53" s="1036"/>
      <c r="I53" s="1037"/>
      <c r="J53" s="803">
        <v>5000</v>
      </c>
    </row>
    <row r="54" spans="1:10" ht="12.75">
      <c r="A54" s="801"/>
      <c r="B54" s="469"/>
      <c r="C54" s="470"/>
      <c r="D54" s="474"/>
      <c r="E54" s="475"/>
      <c r="F54" s="1035" t="s">
        <v>447</v>
      </c>
      <c r="G54" s="1036"/>
      <c r="H54" s="1036"/>
      <c r="I54" s="1037"/>
      <c r="J54" s="803">
        <v>5000</v>
      </c>
    </row>
    <row r="55" spans="1:10" ht="12.75">
      <c r="A55" s="801"/>
      <c r="B55" s="469"/>
      <c r="C55" s="470"/>
      <c r="D55" s="474"/>
      <c r="E55" s="475"/>
      <c r="F55" s="1035" t="s">
        <v>448</v>
      </c>
      <c r="G55" s="1036"/>
      <c r="H55" s="1036"/>
      <c r="I55" s="1037"/>
      <c r="J55" s="803"/>
    </row>
    <row r="56" spans="1:10" ht="12.75">
      <c r="A56" s="801"/>
      <c r="B56" s="469"/>
      <c r="C56" s="470"/>
      <c r="D56" s="474"/>
      <c r="E56" s="475"/>
      <c r="F56" s="1035" t="s">
        <v>449</v>
      </c>
      <c r="G56" s="1036"/>
      <c r="H56" s="1036"/>
      <c r="I56" s="1037"/>
      <c r="J56" s="803">
        <v>2316</v>
      </c>
    </row>
    <row r="57" spans="1:10" ht="12.75">
      <c r="A57" s="801"/>
      <c r="B57" s="469"/>
      <c r="C57" s="470"/>
      <c r="D57" s="474"/>
      <c r="E57" s="475"/>
      <c r="F57" s="1035" t="s">
        <v>450</v>
      </c>
      <c r="G57" s="1036"/>
      <c r="H57" s="1036"/>
      <c r="I57" s="1037"/>
      <c r="J57" s="803">
        <v>2000</v>
      </c>
    </row>
    <row r="58" spans="1:10" ht="12.75">
      <c r="A58" s="799" t="s">
        <v>234</v>
      </c>
      <c r="B58" s="1028" t="s">
        <v>400</v>
      </c>
      <c r="C58" s="1029"/>
      <c r="D58" s="1048">
        <v>8325</v>
      </c>
      <c r="E58" s="1049"/>
      <c r="F58" s="1032" t="s">
        <v>455</v>
      </c>
      <c r="G58" s="1033"/>
      <c r="H58" s="1033"/>
      <c r="I58" s="1034"/>
      <c r="J58" s="800">
        <v>3600</v>
      </c>
    </row>
    <row r="59" spans="1:10" ht="13.5" thickBot="1">
      <c r="A59" s="810"/>
      <c r="B59" s="1040" t="s">
        <v>412</v>
      </c>
      <c r="C59" s="1041"/>
      <c r="D59" s="811"/>
      <c r="E59" s="812"/>
      <c r="F59" s="1055" t="s">
        <v>456</v>
      </c>
      <c r="G59" s="1056"/>
      <c r="H59" s="1056"/>
      <c r="I59" s="1057"/>
      <c r="J59" s="813">
        <v>4000</v>
      </c>
    </row>
    <row r="60" spans="1:10" ht="12.75">
      <c r="A60" s="814"/>
      <c r="B60" s="815"/>
      <c r="C60" s="816"/>
      <c r="D60" s="815"/>
      <c r="E60" s="816"/>
      <c r="F60" s="1042" t="s">
        <v>457</v>
      </c>
      <c r="G60" s="1043"/>
      <c r="H60" s="1043"/>
      <c r="I60" s="1044"/>
      <c r="J60" s="817">
        <v>725</v>
      </c>
    </row>
    <row r="61" spans="1:10" ht="12.75">
      <c r="A61" s="799" t="s">
        <v>283</v>
      </c>
      <c r="B61" s="1028" t="s">
        <v>400</v>
      </c>
      <c r="C61" s="1029"/>
      <c r="D61" s="1048">
        <v>16747</v>
      </c>
      <c r="E61" s="1049"/>
      <c r="F61" s="1028" t="s">
        <v>478</v>
      </c>
      <c r="G61" s="1058"/>
      <c r="H61" s="1058"/>
      <c r="I61" s="1029"/>
      <c r="J61" s="800">
        <v>4297</v>
      </c>
    </row>
    <row r="62" spans="1:10" ht="12.75">
      <c r="A62" s="801"/>
      <c r="B62" s="1030" t="s">
        <v>413</v>
      </c>
      <c r="C62" s="1031"/>
      <c r="D62" s="505"/>
      <c r="E62" s="475"/>
      <c r="F62" s="1035" t="s">
        <v>479</v>
      </c>
      <c r="G62" s="1036"/>
      <c r="H62" s="1036"/>
      <c r="I62" s="1037"/>
      <c r="J62" s="804"/>
    </row>
    <row r="63" spans="1:10" ht="12.75">
      <c r="A63" s="801"/>
      <c r="B63" s="469"/>
      <c r="C63" s="470"/>
      <c r="D63" s="474"/>
      <c r="E63" s="475"/>
      <c r="F63" s="1035" t="s">
        <v>480</v>
      </c>
      <c r="G63" s="1036"/>
      <c r="H63" s="1036"/>
      <c r="I63" s="1037"/>
      <c r="J63" s="805">
        <v>4660</v>
      </c>
    </row>
    <row r="64" spans="1:10" ht="12.75">
      <c r="A64" s="801"/>
      <c r="B64" s="469"/>
      <c r="C64" s="470"/>
      <c r="D64" s="474"/>
      <c r="E64" s="475"/>
      <c r="F64" s="1035" t="s">
        <v>481</v>
      </c>
      <c r="G64" s="1036"/>
      <c r="H64" s="1036"/>
      <c r="I64" s="1037"/>
      <c r="J64" s="805"/>
    </row>
    <row r="65" spans="1:10" ht="12.75">
      <c r="A65" s="801"/>
      <c r="B65" s="469"/>
      <c r="C65" s="470"/>
      <c r="D65" s="474"/>
      <c r="E65" s="475"/>
      <c r="F65" s="1035" t="s">
        <v>482</v>
      </c>
      <c r="G65" s="1036"/>
      <c r="H65" s="1036"/>
      <c r="I65" s="1037"/>
      <c r="J65" s="805">
        <v>4470</v>
      </c>
    </row>
    <row r="66" spans="1:10" ht="12.75">
      <c r="A66" s="801"/>
      <c r="B66" s="469"/>
      <c r="C66" s="470"/>
      <c r="D66" s="474"/>
      <c r="E66" s="475"/>
      <c r="F66" s="1035" t="s">
        <v>483</v>
      </c>
      <c r="G66" s="1036"/>
      <c r="H66" s="1036"/>
      <c r="I66" s="1037"/>
      <c r="J66" s="804"/>
    </row>
    <row r="67" spans="1:10" ht="12.75">
      <c r="A67" s="806"/>
      <c r="B67" s="471"/>
      <c r="C67" s="472"/>
      <c r="D67" s="471"/>
      <c r="E67" s="472"/>
      <c r="F67" s="1045" t="s">
        <v>484</v>
      </c>
      <c r="G67" s="1046"/>
      <c r="H67" s="1046"/>
      <c r="I67" s="1047"/>
      <c r="J67" s="809">
        <v>3320</v>
      </c>
    </row>
    <row r="68" spans="1:10" ht="12.75">
      <c r="A68" s="799" t="s">
        <v>338</v>
      </c>
      <c r="B68" s="1028" t="s">
        <v>400</v>
      </c>
      <c r="C68" s="1029"/>
      <c r="D68" s="1048">
        <v>8422</v>
      </c>
      <c r="E68" s="1049"/>
      <c r="F68" s="1032" t="s">
        <v>491</v>
      </c>
      <c r="G68" s="1033"/>
      <c r="H68" s="1033"/>
      <c r="I68" s="1034"/>
      <c r="J68" s="818"/>
    </row>
    <row r="69" spans="1:10" ht="12.75">
      <c r="A69" s="801"/>
      <c r="B69" s="1030" t="s">
        <v>414</v>
      </c>
      <c r="C69" s="1031"/>
      <c r="D69" s="505"/>
      <c r="E69" s="475"/>
      <c r="F69" s="1035" t="s">
        <v>527</v>
      </c>
      <c r="G69" s="1036"/>
      <c r="H69" s="1036"/>
      <c r="I69" s="1037"/>
      <c r="J69" s="803">
        <v>5372</v>
      </c>
    </row>
    <row r="70" spans="1:10" ht="12.75">
      <c r="A70" s="801"/>
      <c r="B70" s="469"/>
      <c r="C70" s="470"/>
      <c r="D70" s="474"/>
      <c r="E70" s="475"/>
      <c r="F70" s="1035" t="s">
        <v>492</v>
      </c>
      <c r="G70" s="1036"/>
      <c r="H70" s="1036"/>
      <c r="I70" s="1037"/>
      <c r="J70" s="803">
        <v>2050</v>
      </c>
    </row>
    <row r="71" spans="1:10" ht="12.75">
      <c r="A71" s="801"/>
      <c r="B71" s="469"/>
      <c r="C71" s="470"/>
      <c r="D71" s="474"/>
      <c r="E71" s="475"/>
      <c r="F71" s="1035" t="s">
        <v>493</v>
      </c>
      <c r="G71" s="1036"/>
      <c r="H71" s="1036"/>
      <c r="I71" s="1037"/>
      <c r="J71" s="803">
        <v>1000</v>
      </c>
    </row>
    <row r="72" spans="1:10" ht="12.75">
      <c r="A72" s="799" t="s">
        <v>339</v>
      </c>
      <c r="B72" s="1028" t="s">
        <v>400</v>
      </c>
      <c r="C72" s="1029"/>
      <c r="D72" s="1048">
        <v>16747</v>
      </c>
      <c r="E72" s="1049"/>
      <c r="F72" s="1032" t="s">
        <v>427</v>
      </c>
      <c r="G72" s="1033"/>
      <c r="H72" s="1033"/>
      <c r="I72" s="1034"/>
      <c r="J72" s="800">
        <v>16747</v>
      </c>
    </row>
    <row r="73" spans="1:10" ht="12.75">
      <c r="A73" s="801"/>
      <c r="B73" s="1038" t="s">
        <v>415</v>
      </c>
      <c r="C73" s="1039"/>
      <c r="D73" s="505"/>
      <c r="E73" s="475"/>
      <c r="F73" s="474"/>
      <c r="G73" s="118"/>
      <c r="H73" s="118"/>
      <c r="I73" s="475"/>
      <c r="J73" s="804"/>
    </row>
    <row r="74" spans="1:10" ht="12.75">
      <c r="A74" s="799" t="s">
        <v>340</v>
      </c>
      <c r="B74" s="1028" t="s">
        <v>400</v>
      </c>
      <c r="C74" s="1029"/>
      <c r="D74" s="1048">
        <v>13424</v>
      </c>
      <c r="E74" s="1049"/>
      <c r="F74" s="1032" t="s">
        <v>424</v>
      </c>
      <c r="G74" s="1033"/>
      <c r="H74" s="1033"/>
      <c r="I74" s="1034"/>
      <c r="J74" s="800">
        <v>3300</v>
      </c>
    </row>
    <row r="75" spans="1:10" ht="12.75">
      <c r="A75" s="801"/>
      <c r="B75" s="1030" t="s">
        <v>416</v>
      </c>
      <c r="C75" s="1031"/>
      <c r="D75" s="505"/>
      <c r="E75" s="475"/>
      <c r="F75" s="1035" t="s">
        <v>425</v>
      </c>
      <c r="G75" s="1036"/>
      <c r="H75" s="1036"/>
      <c r="I75" s="1037"/>
      <c r="J75" s="803">
        <v>4200</v>
      </c>
    </row>
    <row r="76" spans="1:10" ht="15" customHeight="1">
      <c r="A76" s="801"/>
      <c r="B76" s="474"/>
      <c r="C76" s="475"/>
      <c r="D76" s="474"/>
      <c r="E76" s="475"/>
      <c r="F76" s="1045" t="s">
        <v>426</v>
      </c>
      <c r="G76" s="1046"/>
      <c r="H76" s="1046"/>
      <c r="I76" s="1047"/>
      <c r="J76" s="803">
        <v>5924</v>
      </c>
    </row>
    <row r="77" spans="1:10" ht="13.5" customHeight="1">
      <c r="A77" s="799" t="s">
        <v>417</v>
      </c>
      <c r="B77" s="1028" t="s">
        <v>400</v>
      </c>
      <c r="C77" s="1029"/>
      <c r="D77" s="1048">
        <v>18041</v>
      </c>
      <c r="E77" s="1049"/>
      <c r="F77" s="1032" t="s">
        <v>436</v>
      </c>
      <c r="G77" s="1033"/>
      <c r="H77" s="1033"/>
      <c r="I77" s="1034"/>
      <c r="J77" s="800">
        <v>8000</v>
      </c>
    </row>
    <row r="78" spans="1:10" ht="12.75">
      <c r="A78" s="801"/>
      <c r="B78" s="1038" t="s">
        <v>438</v>
      </c>
      <c r="C78" s="1039"/>
      <c r="D78" s="505"/>
      <c r="E78" s="475"/>
      <c r="F78" s="1045" t="s">
        <v>437</v>
      </c>
      <c r="G78" s="1046"/>
      <c r="H78" s="1046"/>
      <c r="I78" s="1047"/>
      <c r="J78" s="803">
        <v>10041</v>
      </c>
    </row>
    <row r="79" spans="1:10" ht="12.75">
      <c r="A79" s="819"/>
      <c r="B79" s="479" t="s">
        <v>418</v>
      </c>
      <c r="C79" s="480"/>
      <c r="D79" s="481"/>
      <c r="E79" s="506">
        <f>SUM(D11:D78)</f>
        <v>208746</v>
      </c>
      <c r="F79" s="481"/>
      <c r="G79" s="479"/>
      <c r="H79" s="479"/>
      <c r="I79" s="480"/>
      <c r="J79" s="820">
        <f>SUM(J11:J78)</f>
        <v>208746</v>
      </c>
    </row>
    <row r="80" spans="1:10" ht="12.75">
      <c r="A80" s="509"/>
      <c r="B80" s="482" t="s">
        <v>419</v>
      </c>
      <c r="C80" s="483"/>
      <c r="D80" s="1053"/>
      <c r="E80" s="1054"/>
      <c r="F80" s="484"/>
      <c r="G80" s="482"/>
      <c r="H80" s="482"/>
      <c r="I80" s="483"/>
      <c r="J80" s="821"/>
    </row>
    <row r="81" spans="1:10" ht="12.75">
      <c r="A81" s="509"/>
      <c r="B81" s="482" t="s">
        <v>420</v>
      </c>
      <c r="C81" s="482"/>
      <c r="D81" s="507"/>
      <c r="E81" s="483"/>
      <c r="F81" s="484" t="s">
        <v>477</v>
      </c>
      <c r="G81" s="482"/>
      <c r="H81" s="482"/>
      <c r="I81" s="483"/>
      <c r="J81" s="822"/>
    </row>
    <row r="82" spans="1:10" ht="13.5" thickBot="1">
      <c r="A82" s="823"/>
      <c r="B82" s="824" t="s">
        <v>421</v>
      </c>
      <c r="C82" s="825"/>
      <c r="D82" s="826"/>
      <c r="E82" s="825"/>
      <c r="F82" s="826"/>
      <c r="G82" s="824"/>
      <c r="H82" s="824"/>
      <c r="I82" s="825"/>
      <c r="J82" s="827"/>
    </row>
    <row r="85" spans="3:9" ht="12.75">
      <c r="C85" s="1050" t="s">
        <v>466</v>
      </c>
      <c r="D85" s="1050"/>
      <c r="E85" s="1050"/>
      <c r="F85" s="1050"/>
      <c r="G85" s="1050"/>
      <c r="H85" s="1050"/>
      <c r="I85" s="1050"/>
    </row>
    <row r="86" spans="3:9" ht="12.75">
      <c r="C86" s="1050" t="s">
        <v>467</v>
      </c>
      <c r="D86" s="1050"/>
      <c r="E86" s="1050"/>
      <c r="F86" s="1050"/>
      <c r="G86" s="1050"/>
      <c r="H86" s="1050"/>
      <c r="I86" s="1050"/>
    </row>
    <row r="88" ht="13.5" thickBot="1"/>
    <row r="89" spans="2:9" ht="12.75">
      <c r="B89" s="491" t="s">
        <v>163</v>
      </c>
      <c r="C89" s="491" t="s">
        <v>2</v>
      </c>
      <c r="D89" s="491" t="s">
        <v>3</v>
      </c>
      <c r="E89" s="1051" t="s">
        <v>23</v>
      </c>
      <c r="F89" s="1052"/>
      <c r="G89" s="1051" t="s">
        <v>25</v>
      </c>
      <c r="H89" s="1052"/>
      <c r="I89" s="491" t="s">
        <v>468</v>
      </c>
    </row>
    <row r="90" spans="2:9" ht="12.75">
      <c r="B90" s="508"/>
      <c r="C90" s="508"/>
      <c r="D90" s="508"/>
      <c r="E90" s="509"/>
      <c r="F90" s="510"/>
      <c r="G90" s="509"/>
      <c r="H90" s="510"/>
      <c r="I90" s="514" t="s">
        <v>469</v>
      </c>
    </row>
    <row r="91" spans="2:9" ht="12.75">
      <c r="B91" s="639">
        <v>1</v>
      </c>
      <c r="C91" s="639">
        <v>600</v>
      </c>
      <c r="D91" s="639">
        <v>60016</v>
      </c>
      <c r="E91" s="640"/>
      <c r="F91" s="511">
        <v>4660</v>
      </c>
      <c r="G91" s="473"/>
      <c r="H91" s="513"/>
      <c r="I91" s="477">
        <f>SUM(F91:H91)</f>
        <v>4660</v>
      </c>
    </row>
    <row r="92" spans="2:9" ht="12.75">
      <c r="B92" s="645">
        <v>2</v>
      </c>
      <c r="C92" s="645">
        <v>900</v>
      </c>
      <c r="D92" s="645">
        <v>90001</v>
      </c>
      <c r="E92" s="646"/>
      <c r="F92" s="641">
        <v>7649</v>
      </c>
      <c r="G92" s="642"/>
      <c r="H92" s="643"/>
      <c r="I92" s="644">
        <f>SUM(F92:H92)</f>
        <v>7649</v>
      </c>
    </row>
    <row r="93" spans="2:10" ht="12.75">
      <c r="B93" s="645"/>
      <c r="C93" s="645"/>
      <c r="D93" s="468">
        <v>90004</v>
      </c>
      <c r="E93" s="642"/>
      <c r="F93" s="647">
        <v>6000</v>
      </c>
      <c r="G93" s="646"/>
      <c r="H93" s="652"/>
      <c r="I93" s="655">
        <f>SUM(F93:H93)</f>
        <v>6000</v>
      </c>
      <c r="J93" s="656"/>
    </row>
    <row r="94" spans="2:9" ht="12.75">
      <c r="B94" s="468">
        <v>3</v>
      </c>
      <c r="C94" s="468">
        <v>921</v>
      </c>
      <c r="D94" s="648">
        <v>92109</v>
      </c>
      <c r="E94" s="642"/>
      <c r="F94" s="512">
        <v>170313</v>
      </c>
      <c r="G94" s="474"/>
      <c r="H94" s="512">
        <v>3600</v>
      </c>
      <c r="I94" s="478">
        <f>SUM(F94:H94)</f>
        <v>173913</v>
      </c>
    </row>
    <row r="95" spans="2:9" ht="12.75">
      <c r="B95" s="649">
        <v>4</v>
      </c>
      <c r="C95" s="649">
        <v>926</v>
      </c>
      <c r="D95" s="649">
        <v>92605</v>
      </c>
      <c r="E95" s="650"/>
      <c r="F95" s="651">
        <v>16524</v>
      </c>
      <c r="G95" s="650"/>
      <c r="H95" s="653"/>
      <c r="I95" s="654">
        <f>SUM(F95:H95)</f>
        <v>16524</v>
      </c>
    </row>
    <row r="96" spans="2:9" ht="12.75">
      <c r="B96" s="515"/>
      <c r="C96" s="516"/>
      <c r="D96" s="517" t="s">
        <v>151</v>
      </c>
      <c r="E96" s="515"/>
      <c r="F96" s="37">
        <f>SUM(F91:F95)</f>
        <v>205146</v>
      </c>
      <c r="G96" s="515"/>
      <c r="H96" s="37">
        <f>SUM(H91:H95)</f>
        <v>3600</v>
      </c>
      <c r="I96" s="37">
        <f>SUM(I91:I95)</f>
        <v>208746</v>
      </c>
    </row>
  </sheetData>
  <sheetProtection/>
  <mergeCells count="128">
    <mergeCell ref="F46:I46"/>
    <mergeCell ref="F47:I47"/>
    <mergeCell ref="F48:I48"/>
    <mergeCell ref="A3:J3"/>
    <mergeCell ref="D49:E49"/>
    <mergeCell ref="F49:I49"/>
    <mergeCell ref="D45:E45"/>
    <mergeCell ref="F26:I26"/>
    <mergeCell ref="F27:I27"/>
    <mergeCell ref="F28:I28"/>
    <mergeCell ref="F51:I51"/>
    <mergeCell ref="F68:I68"/>
    <mergeCell ref="F63:I63"/>
    <mergeCell ref="F64:I64"/>
    <mergeCell ref="F58:I58"/>
    <mergeCell ref="F59:I59"/>
    <mergeCell ref="F67:I67"/>
    <mergeCell ref="F54:I54"/>
    <mergeCell ref="F55:I55"/>
    <mergeCell ref="F61:I61"/>
    <mergeCell ref="F29:I29"/>
    <mergeCell ref="F45:I45"/>
    <mergeCell ref="F66:I66"/>
    <mergeCell ref="D52:E52"/>
    <mergeCell ref="D61:E61"/>
    <mergeCell ref="C85:I85"/>
    <mergeCell ref="D77:E77"/>
    <mergeCell ref="D80:E80"/>
    <mergeCell ref="D58:E58"/>
    <mergeCell ref="F74:I74"/>
    <mergeCell ref="C86:I86"/>
    <mergeCell ref="E89:F89"/>
    <mergeCell ref="G89:H89"/>
    <mergeCell ref="F70:I70"/>
    <mergeCell ref="F71:I71"/>
    <mergeCell ref="F72:I72"/>
    <mergeCell ref="B72:C72"/>
    <mergeCell ref="B73:C73"/>
    <mergeCell ref="D72:E72"/>
    <mergeCell ref="D74:E74"/>
    <mergeCell ref="F76:I76"/>
    <mergeCell ref="F69:I69"/>
    <mergeCell ref="F65:I65"/>
    <mergeCell ref="D68:E68"/>
    <mergeCell ref="D33:E33"/>
    <mergeCell ref="D37:E37"/>
    <mergeCell ref="D42:E42"/>
    <mergeCell ref="F38:I38"/>
    <mergeCell ref="F53:I53"/>
    <mergeCell ref="F50:I50"/>
    <mergeCell ref="D20:E20"/>
    <mergeCell ref="D18:E18"/>
    <mergeCell ref="D11:E11"/>
    <mergeCell ref="D30:E30"/>
    <mergeCell ref="D26:E26"/>
    <mergeCell ref="F37:I37"/>
    <mergeCell ref="F16:I16"/>
    <mergeCell ref="F17:I17"/>
    <mergeCell ref="F30:I30"/>
    <mergeCell ref="F31:I31"/>
    <mergeCell ref="F32:I32"/>
    <mergeCell ref="F39:I39"/>
    <mergeCell ref="F40:I40"/>
    <mergeCell ref="F41:I41"/>
    <mergeCell ref="F56:I56"/>
    <mergeCell ref="F33:I33"/>
    <mergeCell ref="F34:I34"/>
    <mergeCell ref="F35:I35"/>
    <mergeCell ref="F36:I36"/>
    <mergeCell ref="F43:I43"/>
    <mergeCell ref="F77:I77"/>
    <mergeCell ref="F78:I78"/>
    <mergeCell ref="F20:I20"/>
    <mergeCell ref="F21:I21"/>
    <mergeCell ref="F23:I23"/>
    <mergeCell ref="F24:I24"/>
    <mergeCell ref="F25:I25"/>
    <mergeCell ref="F22:I22"/>
    <mergeCell ref="F42:I42"/>
    <mergeCell ref="F52:I52"/>
    <mergeCell ref="F62:I62"/>
    <mergeCell ref="F60:I60"/>
    <mergeCell ref="F57:I57"/>
    <mergeCell ref="B74:C74"/>
    <mergeCell ref="B75:C75"/>
    <mergeCell ref="F75:I75"/>
    <mergeCell ref="B77:C77"/>
    <mergeCell ref="B78:C78"/>
    <mergeCell ref="B58:C58"/>
    <mergeCell ref="B59:C59"/>
    <mergeCell ref="B61:C61"/>
    <mergeCell ref="B62:C62"/>
    <mergeCell ref="B68:C68"/>
    <mergeCell ref="B69:C69"/>
    <mergeCell ref="B45:C45"/>
    <mergeCell ref="B46:C46"/>
    <mergeCell ref="B49:C49"/>
    <mergeCell ref="B50:C50"/>
    <mergeCell ref="B52:C52"/>
    <mergeCell ref="B53:C53"/>
    <mergeCell ref="B33:C33"/>
    <mergeCell ref="B34:C34"/>
    <mergeCell ref="B37:C37"/>
    <mergeCell ref="B38:C38"/>
    <mergeCell ref="B42:C42"/>
    <mergeCell ref="B43:C43"/>
    <mergeCell ref="B20:C20"/>
    <mergeCell ref="B21:C21"/>
    <mergeCell ref="B26:C26"/>
    <mergeCell ref="B27:C27"/>
    <mergeCell ref="B30:C30"/>
    <mergeCell ref="B31:C31"/>
    <mergeCell ref="B11:C11"/>
    <mergeCell ref="B12:C12"/>
    <mergeCell ref="F11:I11"/>
    <mergeCell ref="F12:I12"/>
    <mergeCell ref="B18:C18"/>
    <mergeCell ref="B19:C19"/>
    <mergeCell ref="F18:I18"/>
    <mergeCell ref="F13:I13"/>
    <mergeCell ref="F14:I14"/>
    <mergeCell ref="F15:I15"/>
    <mergeCell ref="F5:I5"/>
    <mergeCell ref="F6:I6"/>
    <mergeCell ref="F7:I7"/>
    <mergeCell ref="F8:I8"/>
    <mergeCell ref="F9:I9"/>
    <mergeCell ref="F10:I10"/>
  </mergeCells>
  <printOptions/>
  <pageMargins left="0.7" right="0.052083333333333336" top="0.75" bottom="0.75" header="0.3" footer="0.3"/>
  <pageSetup fitToHeight="2" fitToWidth="0" horizontalDpi="600" verticalDpi="600" orientation="portrait" paperSize="9" r:id="rId1"/>
  <headerFooter alignWithMargins="0">
    <oddHeader>&amp;RZałącznik nr   11
do uchwały nr I/2/2010    Rady Miejskiej Ząbkowic Sląskich z dnia  20 stycznia 2010 roku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5"/>
  <sheetViews>
    <sheetView view="pageLayout" zoomScaleNormal="90" zoomScaleSheetLayoutView="100" workbookViewId="0" topLeftCell="A14">
      <selection activeCell="D19" sqref="D19"/>
    </sheetView>
  </sheetViews>
  <sheetFormatPr defaultColWidth="9.00390625" defaultRowHeight="12.75"/>
  <cols>
    <col min="1" max="1" width="4.125" style="2" customWidth="1"/>
    <col min="2" max="2" width="5.875" style="2" customWidth="1"/>
    <col min="3" max="3" width="7.00390625" style="2" customWidth="1"/>
    <col min="4" max="4" width="59.375" style="1" customWidth="1"/>
    <col min="5" max="5" width="14.375" style="1" customWidth="1"/>
    <col min="6" max="6" width="10.75390625" style="1" customWidth="1"/>
    <col min="7" max="7" width="12.625" style="1" customWidth="1"/>
    <col min="8" max="8" width="13.00390625" style="1" customWidth="1"/>
    <col min="9" max="9" width="12.875" style="1" customWidth="1"/>
    <col min="10" max="16384" width="9.125" style="1" customWidth="1"/>
  </cols>
  <sheetData>
    <row r="1" spans="1:9" ht="15.75" customHeight="1">
      <c r="A1" s="1070" t="s">
        <v>561</v>
      </c>
      <c r="B1" s="1070"/>
      <c r="C1" s="1070"/>
      <c r="D1" s="1070"/>
      <c r="E1" s="1070"/>
      <c r="F1" s="1070"/>
      <c r="G1" s="1070"/>
      <c r="H1" s="1070"/>
      <c r="I1" s="1070"/>
    </row>
    <row r="2" spans="1:9" ht="25.5" customHeight="1" thickBot="1">
      <c r="A2" s="252"/>
      <c r="B2" s="101"/>
      <c r="C2" s="101"/>
      <c r="D2" s="101"/>
      <c r="E2" s="101"/>
      <c r="F2" s="101"/>
      <c r="G2" s="101"/>
      <c r="H2" s="101"/>
      <c r="I2" s="101" t="s">
        <v>27</v>
      </c>
    </row>
    <row r="3" spans="1:9" s="14" customFormat="1" ht="19.5" customHeight="1">
      <c r="A3" s="1071" t="s">
        <v>32</v>
      </c>
      <c r="B3" s="1073" t="s">
        <v>2</v>
      </c>
      <c r="C3" s="1073" t="s">
        <v>26</v>
      </c>
      <c r="D3" s="1075" t="s">
        <v>45</v>
      </c>
      <c r="E3" s="1075" t="s">
        <v>34</v>
      </c>
      <c r="F3" s="1075"/>
      <c r="G3" s="1075"/>
      <c r="H3" s="1075"/>
      <c r="I3" s="1076"/>
    </row>
    <row r="4" spans="1:9" s="14" customFormat="1" ht="19.5" customHeight="1">
      <c r="A4" s="1072"/>
      <c r="B4" s="1074"/>
      <c r="C4" s="1074"/>
      <c r="D4" s="1060"/>
      <c r="E4" s="1061" t="s">
        <v>569</v>
      </c>
      <c r="F4" s="1060" t="s">
        <v>48</v>
      </c>
      <c r="G4" s="1060"/>
      <c r="H4" s="1060"/>
      <c r="I4" s="1077"/>
    </row>
    <row r="5" spans="1:9" s="14" customFormat="1" ht="29.25" customHeight="1">
      <c r="A5" s="1072"/>
      <c r="B5" s="1074"/>
      <c r="C5" s="1074"/>
      <c r="D5" s="1060"/>
      <c r="E5" s="1061"/>
      <c r="F5" s="1060" t="s">
        <v>44</v>
      </c>
      <c r="G5" s="1060" t="s">
        <v>370</v>
      </c>
      <c r="H5" s="1061" t="s">
        <v>236</v>
      </c>
      <c r="I5" s="1062" t="s">
        <v>184</v>
      </c>
    </row>
    <row r="6" spans="1:9" s="14" customFormat="1" ht="19.5" customHeight="1">
      <c r="A6" s="1072"/>
      <c r="B6" s="1074"/>
      <c r="C6" s="1074"/>
      <c r="D6" s="1060"/>
      <c r="E6" s="1061"/>
      <c r="F6" s="1060"/>
      <c r="G6" s="1060"/>
      <c r="H6" s="1061"/>
      <c r="I6" s="1062"/>
    </row>
    <row r="7" spans="1:9" s="14" customFormat="1" ht="33" customHeight="1">
      <c r="A7" s="1072"/>
      <c r="B7" s="1074"/>
      <c r="C7" s="1074"/>
      <c r="D7" s="1060"/>
      <c r="E7" s="1061"/>
      <c r="F7" s="1060"/>
      <c r="G7" s="1060"/>
      <c r="H7" s="1061"/>
      <c r="I7" s="1062"/>
    </row>
    <row r="8" spans="1:9" ht="12" customHeight="1" thickBot="1">
      <c r="A8" s="225">
        <v>1</v>
      </c>
      <c r="B8" s="226">
        <v>2</v>
      </c>
      <c r="C8" s="226">
        <v>3</v>
      </c>
      <c r="D8" s="226">
        <v>4</v>
      </c>
      <c r="E8" s="226">
        <v>5</v>
      </c>
      <c r="F8" s="226">
        <v>6</v>
      </c>
      <c r="G8" s="226">
        <v>7</v>
      </c>
      <c r="H8" s="226">
        <v>8</v>
      </c>
      <c r="I8" s="226">
        <v>9</v>
      </c>
    </row>
    <row r="9" spans="1:9" s="237" customFormat="1" ht="51.75" customHeight="1">
      <c r="A9" s="227" t="s">
        <v>10</v>
      </c>
      <c r="B9" s="49">
        <v>600</v>
      </c>
      <c r="C9" s="49">
        <v>60016</v>
      </c>
      <c r="D9" s="209" t="s">
        <v>367</v>
      </c>
      <c r="E9" s="102">
        <f aca="true" t="shared" si="0" ref="E9:E26">SUM(F9:I9)</f>
        <v>2400000</v>
      </c>
      <c r="F9" s="102"/>
      <c r="G9" s="102">
        <v>2400000</v>
      </c>
      <c r="H9" s="209"/>
      <c r="I9" s="228"/>
    </row>
    <row r="10" spans="1:9" s="237" customFormat="1" ht="31.5" customHeight="1">
      <c r="A10" s="227" t="s">
        <v>11</v>
      </c>
      <c r="B10" s="49">
        <v>600</v>
      </c>
      <c r="C10" s="49">
        <v>60016</v>
      </c>
      <c r="D10" s="209" t="s">
        <v>366</v>
      </c>
      <c r="E10" s="102">
        <f t="shared" si="0"/>
        <v>400000</v>
      </c>
      <c r="F10" s="102"/>
      <c r="G10" s="102">
        <v>400000</v>
      </c>
      <c r="H10" s="209"/>
      <c r="I10" s="228"/>
    </row>
    <row r="11" spans="1:9" s="237" customFormat="1" ht="71.25" customHeight="1">
      <c r="A11" s="227" t="s">
        <v>12</v>
      </c>
      <c r="B11" s="49">
        <v>600</v>
      </c>
      <c r="C11" s="49">
        <v>60016</v>
      </c>
      <c r="D11" s="209" t="s">
        <v>582</v>
      </c>
      <c r="E11" s="102">
        <f t="shared" si="0"/>
        <v>1533400</v>
      </c>
      <c r="F11" s="102"/>
      <c r="G11" s="102">
        <v>766700</v>
      </c>
      <c r="H11" s="729">
        <v>766700</v>
      </c>
      <c r="I11" s="228"/>
    </row>
    <row r="12" spans="1:9" s="237" customFormat="1" ht="21" customHeight="1">
      <c r="A12" s="227" t="s">
        <v>1</v>
      </c>
      <c r="B12" s="49">
        <v>600</v>
      </c>
      <c r="C12" s="49">
        <v>60016</v>
      </c>
      <c r="D12" s="209" t="s">
        <v>313</v>
      </c>
      <c r="E12" s="102">
        <f t="shared" si="0"/>
        <v>100000</v>
      </c>
      <c r="F12" s="102">
        <v>100000</v>
      </c>
      <c r="G12" s="102"/>
      <c r="H12" s="209"/>
      <c r="I12" s="228"/>
    </row>
    <row r="13" spans="1:9" s="237" customFormat="1" ht="48.75" customHeight="1">
      <c r="A13" s="227" t="s">
        <v>16</v>
      </c>
      <c r="B13" s="49">
        <v>710</v>
      </c>
      <c r="C13" s="49">
        <v>71004</v>
      </c>
      <c r="D13" s="209" t="s">
        <v>258</v>
      </c>
      <c r="E13" s="102">
        <f t="shared" si="0"/>
        <v>185000</v>
      </c>
      <c r="F13" s="449"/>
      <c r="G13" s="102">
        <v>185000</v>
      </c>
      <c r="H13" s="209"/>
      <c r="I13" s="228"/>
    </row>
    <row r="14" spans="1:9" s="237" customFormat="1" ht="27.75" customHeight="1">
      <c r="A14" s="227" t="s">
        <v>17</v>
      </c>
      <c r="B14" s="49">
        <v>710</v>
      </c>
      <c r="C14" s="49">
        <v>71004</v>
      </c>
      <c r="D14" s="209" t="s">
        <v>259</v>
      </c>
      <c r="E14" s="102">
        <f t="shared" si="0"/>
        <v>200000</v>
      </c>
      <c r="F14" s="102"/>
      <c r="G14" s="102">
        <v>200000</v>
      </c>
      <c r="H14" s="209"/>
      <c r="I14" s="228"/>
    </row>
    <row r="15" spans="1:9" s="237" customFormat="1" ht="33" customHeight="1">
      <c r="A15" s="227" t="s">
        <v>18</v>
      </c>
      <c r="B15" s="49">
        <v>710</v>
      </c>
      <c r="C15" s="49">
        <v>71004</v>
      </c>
      <c r="D15" s="209" t="s">
        <v>360</v>
      </c>
      <c r="E15" s="102">
        <v>50000</v>
      </c>
      <c r="F15" s="102">
        <v>50000</v>
      </c>
      <c r="G15" s="102"/>
      <c r="H15" s="209"/>
      <c r="I15" s="228"/>
    </row>
    <row r="16" spans="1:9" s="237" customFormat="1" ht="21" customHeight="1">
      <c r="A16" s="227" t="s">
        <v>20</v>
      </c>
      <c r="B16" s="49">
        <v>710</v>
      </c>
      <c r="C16" s="49">
        <v>71035</v>
      </c>
      <c r="D16" s="209" t="s">
        <v>322</v>
      </c>
      <c r="E16" s="102">
        <f t="shared" si="0"/>
        <v>50000</v>
      </c>
      <c r="F16" s="763">
        <v>50000</v>
      </c>
      <c r="G16" s="102"/>
      <c r="H16" s="209"/>
      <c r="I16" s="228"/>
    </row>
    <row r="17" spans="1:9" s="237" customFormat="1" ht="21" customHeight="1">
      <c r="A17" s="227" t="s">
        <v>142</v>
      </c>
      <c r="B17" s="49">
        <v>754</v>
      </c>
      <c r="C17" s="49">
        <v>75412</v>
      </c>
      <c r="D17" s="209" t="s">
        <v>347</v>
      </c>
      <c r="E17" s="102">
        <f t="shared" si="0"/>
        <v>560000</v>
      </c>
      <c r="F17" s="261"/>
      <c r="G17" s="234">
        <v>560000</v>
      </c>
      <c r="H17" s="209"/>
      <c r="I17" s="228"/>
    </row>
    <row r="18" spans="1:9" s="237" customFormat="1" ht="38.25" customHeight="1">
      <c r="A18" s="227" t="s">
        <v>231</v>
      </c>
      <c r="B18" s="49">
        <v>801</v>
      </c>
      <c r="C18" s="49">
        <v>80104</v>
      </c>
      <c r="D18" s="209" t="s">
        <v>609</v>
      </c>
      <c r="E18" s="102">
        <f t="shared" si="0"/>
        <v>30000</v>
      </c>
      <c r="F18" s="763">
        <v>30000</v>
      </c>
      <c r="G18" s="234"/>
      <c r="H18" s="209"/>
      <c r="I18" s="228"/>
    </row>
    <row r="19" spans="1:9" s="237" customFormat="1" ht="21.75" customHeight="1">
      <c r="A19" s="227" t="s">
        <v>143</v>
      </c>
      <c r="B19" s="49">
        <v>900</v>
      </c>
      <c r="C19" s="49">
        <v>90001</v>
      </c>
      <c r="D19" s="209" t="s">
        <v>359</v>
      </c>
      <c r="E19" s="102">
        <f t="shared" si="0"/>
        <v>300000</v>
      </c>
      <c r="F19" s="102">
        <v>300000</v>
      </c>
      <c r="G19" s="449"/>
      <c r="H19" s="209"/>
      <c r="I19" s="228"/>
    </row>
    <row r="20" spans="1:9" s="237" customFormat="1" ht="21.75" customHeight="1">
      <c r="A20" s="227" t="s">
        <v>234</v>
      </c>
      <c r="B20" s="49">
        <v>900</v>
      </c>
      <c r="C20" s="49">
        <v>90001</v>
      </c>
      <c r="D20" s="209" t="s">
        <v>600</v>
      </c>
      <c r="E20" s="102">
        <f t="shared" si="0"/>
        <v>50000</v>
      </c>
      <c r="F20" s="102"/>
      <c r="G20" s="449">
        <v>50000</v>
      </c>
      <c r="H20" s="209"/>
      <c r="I20" s="228"/>
    </row>
    <row r="21" spans="1:9" s="237" customFormat="1" ht="29.25" customHeight="1">
      <c r="A21" s="227" t="s">
        <v>283</v>
      </c>
      <c r="B21" s="49">
        <v>900</v>
      </c>
      <c r="C21" s="49">
        <v>90002</v>
      </c>
      <c r="D21" s="209" t="s">
        <v>346</v>
      </c>
      <c r="E21" s="102">
        <f t="shared" si="0"/>
        <v>1226500</v>
      </c>
      <c r="F21" s="449"/>
      <c r="G21" s="102">
        <v>1226500</v>
      </c>
      <c r="H21" s="209"/>
      <c r="I21" s="228"/>
    </row>
    <row r="22" spans="1:9" s="237" customFormat="1" ht="39" customHeight="1">
      <c r="A22" s="227" t="s">
        <v>338</v>
      </c>
      <c r="B22" s="49">
        <v>900</v>
      </c>
      <c r="C22" s="49">
        <v>90004</v>
      </c>
      <c r="D22" s="209" t="s">
        <v>586</v>
      </c>
      <c r="E22" s="102">
        <f t="shared" si="0"/>
        <v>100000</v>
      </c>
      <c r="F22" s="449">
        <v>100000</v>
      </c>
      <c r="G22" s="102"/>
      <c r="H22" s="209"/>
      <c r="I22" s="228"/>
    </row>
    <row r="23" spans="1:9" s="237" customFormat="1" ht="37.5" customHeight="1">
      <c r="A23" s="227" t="s">
        <v>339</v>
      </c>
      <c r="B23" s="49">
        <v>921</v>
      </c>
      <c r="C23" s="49">
        <v>92109</v>
      </c>
      <c r="D23" s="209" t="s">
        <v>585</v>
      </c>
      <c r="E23" s="102">
        <f t="shared" si="0"/>
        <v>630000</v>
      </c>
      <c r="F23" s="102">
        <v>317420</v>
      </c>
      <c r="G23" s="102"/>
      <c r="H23" s="209"/>
      <c r="I23" s="228">
        <v>312580</v>
      </c>
    </row>
    <row r="24" spans="1:9" s="237" customFormat="1" ht="33" customHeight="1">
      <c r="A24" s="227" t="s">
        <v>340</v>
      </c>
      <c r="B24" s="49">
        <v>921</v>
      </c>
      <c r="C24" s="49">
        <v>92109</v>
      </c>
      <c r="D24" s="209" t="s">
        <v>568</v>
      </c>
      <c r="E24" s="102">
        <f t="shared" si="0"/>
        <v>800000</v>
      </c>
      <c r="F24" s="102"/>
      <c r="G24" s="102">
        <v>800000</v>
      </c>
      <c r="H24" s="209"/>
      <c r="I24" s="228"/>
    </row>
    <row r="25" spans="1:9" s="237" customFormat="1" ht="33" customHeight="1">
      <c r="A25" s="227" t="s">
        <v>602</v>
      </c>
      <c r="B25" s="49">
        <v>921</v>
      </c>
      <c r="C25" s="49">
        <v>92120</v>
      </c>
      <c r="D25" s="209" t="s">
        <v>314</v>
      </c>
      <c r="E25" s="102">
        <f t="shared" si="0"/>
        <v>150000</v>
      </c>
      <c r="F25" s="102">
        <v>150000</v>
      </c>
      <c r="G25" s="102"/>
      <c r="H25" s="209"/>
      <c r="I25" s="228"/>
    </row>
    <row r="26" spans="1:9" s="237" customFormat="1" ht="36" customHeight="1" thickBot="1">
      <c r="A26" s="227" t="s">
        <v>606</v>
      </c>
      <c r="B26" s="49">
        <v>926</v>
      </c>
      <c r="C26" s="49">
        <v>92601</v>
      </c>
      <c r="D26" s="209" t="s">
        <v>601</v>
      </c>
      <c r="E26" s="102">
        <f t="shared" si="0"/>
        <v>100000</v>
      </c>
      <c r="F26" s="102"/>
      <c r="G26" s="102">
        <v>100000</v>
      </c>
      <c r="H26" s="209"/>
      <c r="I26" s="228"/>
    </row>
    <row r="27" spans="1:9" s="172" customFormat="1" ht="35.25" customHeight="1" thickBot="1">
      <c r="A27" s="1063" t="s">
        <v>179</v>
      </c>
      <c r="B27" s="1064"/>
      <c r="C27" s="1064"/>
      <c r="D27" s="1064"/>
      <c r="E27" s="224">
        <f>SUM(E9:E26)</f>
        <v>8864900</v>
      </c>
      <c r="F27" s="224">
        <f>SUM(F9:F26)</f>
        <v>1097420</v>
      </c>
      <c r="G27" s="224">
        <f>SUM(G9:G26)</f>
        <v>6688200</v>
      </c>
      <c r="H27" s="224">
        <f>SUM(H9:H26)</f>
        <v>766700</v>
      </c>
      <c r="I27" s="224">
        <f>SUM(I9:I26)</f>
        <v>312580</v>
      </c>
    </row>
    <row r="28" spans="1:9" s="172" customFormat="1" ht="35.25" customHeight="1">
      <c r="A28" s="661"/>
      <c r="B28" s="661"/>
      <c r="C28" s="661"/>
      <c r="D28" s="661"/>
      <c r="E28" s="662"/>
      <c r="F28" s="662"/>
      <c r="G28" s="662"/>
      <c r="H28" s="662"/>
      <c r="I28" s="662"/>
    </row>
    <row r="29" spans="1:9" s="237" customFormat="1" ht="21.75" customHeight="1">
      <c r="A29" s="1065" t="s">
        <v>566</v>
      </c>
      <c r="B29" s="1066"/>
      <c r="C29" s="1066"/>
      <c r="D29" s="1066"/>
      <c r="E29" s="1066"/>
      <c r="F29" s="1066"/>
      <c r="G29" s="1066"/>
      <c r="H29" s="1066"/>
      <c r="I29" s="1066"/>
    </row>
    <row r="30" spans="1:9" s="237" customFormat="1" ht="21.75" customHeight="1">
      <c r="A30" s="49" t="s">
        <v>10</v>
      </c>
      <c r="B30" s="49">
        <v>801</v>
      </c>
      <c r="C30" s="49">
        <v>80101</v>
      </c>
      <c r="D30" s="49" t="s">
        <v>599</v>
      </c>
      <c r="E30" s="102">
        <f>SUM(F30:I30)</f>
        <v>27000</v>
      </c>
      <c r="F30" s="49"/>
      <c r="G30" s="918">
        <v>27000</v>
      </c>
      <c r="H30" s="49"/>
      <c r="I30" s="49"/>
    </row>
    <row r="31" spans="1:9" s="36" customFormat="1" ht="36" customHeight="1">
      <c r="A31" s="915" t="s">
        <v>11</v>
      </c>
      <c r="B31" s="916">
        <v>921</v>
      </c>
      <c r="C31" s="916">
        <v>92109</v>
      </c>
      <c r="D31" s="917" t="s">
        <v>567</v>
      </c>
      <c r="E31" s="76">
        <f>SUM(F31:I31)</f>
        <v>3600</v>
      </c>
      <c r="F31" s="297">
        <v>3600</v>
      </c>
      <c r="G31" s="297"/>
      <c r="H31" s="919"/>
      <c r="I31" s="920"/>
    </row>
    <row r="32" spans="1:9" s="173" customFormat="1" ht="17.25" customHeight="1" thickBot="1">
      <c r="A32" s="1067" t="s">
        <v>154</v>
      </c>
      <c r="B32" s="1068"/>
      <c r="C32" s="1068"/>
      <c r="D32" s="1069"/>
      <c r="E32" s="728">
        <f>SUM(E30:E31)</f>
        <v>30600</v>
      </c>
      <c r="F32" s="728">
        <f>SUM(F30:F31)</f>
        <v>3600</v>
      </c>
      <c r="G32" s="728">
        <f>SUM(G30:G31)</f>
        <v>27000</v>
      </c>
      <c r="H32" s="235"/>
      <c r="I32" s="236"/>
    </row>
    <row r="33" spans="1:9" s="242" customFormat="1" ht="15">
      <c r="A33" s="241"/>
      <c r="B33" s="241"/>
      <c r="C33" s="241"/>
      <c r="D33" s="250" t="s">
        <v>334</v>
      </c>
      <c r="E33" s="251">
        <f>SUM(E27+E32)</f>
        <v>8895500</v>
      </c>
      <c r="F33" s="251">
        <f>SUM(F27+F32)</f>
        <v>1101020</v>
      </c>
      <c r="G33" s="251">
        <f>SUM(G27+G32)</f>
        <v>6715200</v>
      </c>
      <c r="H33" s="251">
        <f>SUM(H27+H32)</f>
        <v>766700</v>
      </c>
      <c r="I33" s="251">
        <f>SUM(I27+I32)</f>
        <v>312580</v>
      </c>
    </row>
    <row r="35" spans="5:7" ht="12.75">
      <c r="E35" s="211"/>
      <c r="F35" s="211"/>
      <c r="G35" s="211"/>
    </row>
  </sheetData>
  <sheetProtection/>
  <mergeCells count="15">
    <mergeCell ref="A32:D32"/>
    <mergeCell ref="A1:I1"/>
    <mergeCell ref="A3:A7"/>
    <mergeCell ref="B3:B7"/>
    <mergeCell ref="C3:C7"/>
    <mergeCell ref="D3:D7"/>
    <mergeCell ref="E3:I3"/>
    <mergeCell ref="E4:E7"/>
    <mergeCell ref="F4:I4"/>
    <mergeCell ref="F5:F7"/>
    <mergeCell ref="G5:G7"/>
    <mergeCell ref="H5:H7"/>
    <mergeCell ref="I5:I7"/>
    <mergeCell ref="A27:D27"/>
    <mergeCell ref="A29:I2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r:id="rId1"/>
  <headerFooter alignWithMargins="0">
    <oddHeader>&amp;R&amp;9Załącznik nr   12
do uchwały   Nr   I  /2    /2010       Rady Miejskiej Ząbkowic Sląskich  z dnia 20 stycznia 2010 roku
</oddHeader>
  </headerFooter>
  <rowBreaks count="1" manualBreakCount="1">
    <brk id="16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16"/>
  <sheetViews>
    <sheetView view="pageLayout" workbookViewId="0" topLeftCell="A1">
      <selection activeCell="D11" sqref="D11"/>
    </sheetView>
  </sheetViews>
  <sheetFormatPr defaultColWidth="9.00390625" defaultRowHeight="12.75"/>
  <cols>
    <col min="1" max="1" width="4.125" style="2" customWidth="1"/>
    <col min="2" max="2" width="5.875" style="2" customWidth="1"/>
    <col min="3" max="3" width="7.00390625" style="2" customWidth="1"/>
    <col min="4" max="4" width="65.375" style="1" customWidth="1"/>
    <col min="5" max="5" width="14.375" style="1" customWidth="1"/>
    <col min="6" max="6" width="10.75390625" style="1" customWidth="1"/>
    <col min="7" max="7" width="11.25390625" style="1" customWidth="1"/>
    <col min="8" max="8" width="12.25390625" style="1" customWidth="1"/>
    <col min="9" max="9" width="12.875" style="1" customWidth="1"/>
    <col min="10" max="16384" width="9.125" style="1" customWidth="1"/>
  </cols>
  <sheetData>
    <row r="1" spans="1:9" ht="15.75">
      <c r="A1" s="1070" t="s">
        <v>570</v>
      </c>
      <c r="B1" s="1070"/>
      <c r="C1" s="1070"/>
      <c r="D1" s="1070"/>
      <c r="E1" s="1070"/>
      <c r="F1" s="1070"/>
      <c r="G1" s="1070"/>
      <c r="H1" s="1070"/>
      <c r="I1" s="1070"/>
    </row>
    <row r="2" spans="1:9" ht="25.5" customHeight="1" thickBot="1">
      <c r="A2" s="252"/>
      <c r="B2" s="101"/>
      <c r="C2" s="101"/>
      <c r="D2" s="101"/>
      <c r="E2" s="101"/>
      <c r="F2" s="101"/>
      <c r="G2" s="101"/>
      <c r="H2" s="101"/>
      <c r="I2" s="101" t="s">
        <v>27</v>
      </c>
    </row>
    <row r="3" spans="1:9" s="14" customFormat="1" ht="19.5" customHeight="1">
      <c r="A3" s="1071" t="s">
        <v>32</v>
      </c>
      <c r="B3" s="1073" t="s">
        <v>2</v>
      </c>
      <c r="C3" s="1073" t="s">
        <v>26</v>
      </c>
      <c r="D3" s="1075" t="s">
        <v>45</v>
      </c>
      <c r="E3" s="1075" t="s">
        <v>34</v>
      </c>
      <c r="F3" s="1075"/>
      <c r="G3" s="1075"/>
      <c r="H3" s="1075"/>
      <c r="I3" s="1076"/>
    </row>
    <row r="4" spans="1:9" s="14" customFormat="1" ht="19.5" customHeight="1">
      <c r="A4" s="1072"/>
      <c r="B4" s="1074"/>
      <c r="C4" s="1074"/>
      <c r="D4" s="1060"/>
      <c r="E4" s="1061" t="s">
        <v>569</v>
      </c>
      <c r="F4" s="1060" t="s">
        <v>48</v>
      </c>
      <c r="G4" s="1060"/>
      <c r="H4" s="1060"/>
      <c r="I4" s="1077"/>
    </row>
    <row r="5" spans="1:9" s="14" customFormat="1" ht="29.25" customHeight="1">
      <c r="A5" s="1072"/>
      <c r="B5" s="1074"/>
      <c r="C5" s="1074"/>
      <c r="D5" s="1060"/>
      <c r="E5" s="1061"/>
      <c r="F5" s="1060" t="s">
        <v>44</v>
      </c>
      <c r="G5" s="1060" t="s">
        <v>580</v>
      </c>
      <c r="H5" s="1061" t="s">
        <v>236</v>
      </c>
      <c r="I5" s="1062" t="s">
        <v>184</v>
      </c>
    </row>
    <row r="6" spans="1:9" s="14" customFormat="1" ht="19.5" customHeight="1">
      <c r="A6" s="1072"/>
      <c r="B6" s="1074"/>
      <c r="C6" s="1074"/>
      <c r="D6" s="1060"/>
      <c r="E6" s="1061"/>
      <c r="F6" s="1060"/>
      <c r="G6" s="1060"/>
      <c r="H6" s="1061"/>
      <c r="I6" s="1062"/>
    </row>
    <row r="7" spans="1:9" s="14" customFormat="1" ht="12.75" customHeight="1">
      <c r="A7" s="1072"/>
      <c r="B7" s="1074"/>
      <c r="C7" s="1074"/>
      <c r="D7" s="1060"/>
      <c r="E7" s="1061"/>
      <c r="F7" s="1060"/>
      <c r="G7" s="1060"/>
      <c r="H7" s="1061"/>
      <c r="I7" s="1062"/>
    </row>
    <row r="8" spans="1:9" ht="12" customHeight="1" thickBot="1">
      <c r="A8" s="225">
        <v>1</v>
      </c>
      <c r="B8" s="226">
        <v>2</v>
      </c>
      <c r="C8" s="226">
        <v>3</v>
      </c>
      <c r="D8" s="226">
        <v>4</v>
      </c>
      <c r="E8" s="226">
        <v>5</v>
      </c>
      <c r="F8" s="226">
        <v>6</v>
      </c>
      <c r="G8" s="226">
        <v>7</v>
      </c>
      <c r="H8" s="226">
        <v>8</v>
      </c>
      <c r="I8" s="226">
        <v>9</v>
      </c>
    </row>
    <row r="9" spans="1:9" s="237" customFormat="1" ht="51.75" customHeight="1">
      <c r="A9" s="227" t="s">
        <v>10</v>
      </c>
      <c r="B9" s="49" t="s">
        <v>49</v>
      </c>
      <c r="C9" s="49" t="s">
        <v>118</v>
      </c>
      <c r="D9" s="209" t="s">
        <v>372</v>
      </c>
      <c r="E9" s="102">
        <f>SUM(F9:I9)</f>
        <v>3125334</v>
      </c>
      <c r="F9" s="102"/>
      <c r="G9" s="102">
        <v>1204020</v>
      </c>
      <c r="H9" s="209"/>
      <c r="I9" s="663">
        <v>1921314</v>
      </c>
    </row>
    <row r="10" spans="1:9" s="237" customFormat="1" ht="51" customHeight="1">
      <c r="A10" s="227" t="s">
        <v>11</v>
      </c>
      <c r="B10" s="49">
        <v>600</v>
      </c>
      <c r="C10" s="49">
        <v>60016</v>
      </c>
      <c r="D10" s="209" t="s">
        <v>598</v>
      </c>
      <c r="E10" s="102">
        <f>SUM(F10:I10)</f>
        <v>4000000</v>
      </c>
      <c r="F10" s="102"/>
      <c r="G10" s="102">
        <v>2800000</v>
      </c>
      <c r="H10" s="209"/>
      <c r="I10" s="663">
        <v>1200000</v>
      </c>
    </row>
    <row r="11" spans="1:9" s="237" customFormat="1" ht="34.5" customHeight="1">
      <c r="A11" s="227" t="s">
        <v>12</v>
      </c>
      <c r="B11" s="49">
        <v>710</v>
      </c>
      <c r="C11" s="49">
        <v>71004</v>
      </c>
      <c r="D11" s="209" t="s">
        <v>573</v>
      </c>
      <c r="E11" s="102">
        <f>SUM(F11:I11)</f>
        <v>400000</v>
      </c>
      <c r="F11" s="102">
        <v>60000</v>
      </c>
      <c r="G11" s="102"/>
      <c r="H11" s="209"/>
      <c r="I11" s="663">
        <v>340000</v>
      </c>
    </row>
    <row r="12" spans="1:9" s="237" customFormat="1" ht="32.25" customHeight="1">
      <c r="A12" s="227" t="s">
        <v>1</v>
      </c>
      <c r="B12" s="49">
        <v>754</v>
      </c>
      <c r="C12" s="49">
        <v>75412</v>
      </c>
      <c r="D12" s="209" t="s">
        <v>571</v>
      </c>
      <c r="E12" s="102">
        <f>SUM(F12:I12)</f>
        <v>700000</v>
      </c>
      <c r="F12" s="102">
        <v>105000</v>
      </c>
      <c r="G12" s="102"/>
      <c r="H12" s="209"/>
      <c r="I12" s="663">
        <v>595000</v>
      </c>
    </row>
    <row r="13" spans="1:9" s="237" customFormat="1" ht="67.5" customHeight="1" thickBot="1">
      <c r="A13" s="227" t="s">
        <v>16</v>
      </c>
      <c r="B13" s="49">
        <v>921</v>
      </c>
      <c r="C13" s="49">
        <v>92109</v>
      </c>
      <c r="D13" s="209" t="s">
        <v>572</v>
      </c>
      <c r="E13" s="102">
        <f>SUM(F13:I13)</f>
        <v>1000000</v>
      </c>
      <c r="F13" s="102">
        <v>250000</v>
      </c>
      <c r="G13" s="102"/>
      <c r="H13" s="209"/>
      <c r="I13" s="663">
        <v>750000</v>
      </c>
    </row>
    <row r="14" spans="1:9" s="172" customFormat="1" ht="18.75" customHeight="1" thickBot="1">
      <c r="A14" s="1063" t="s">
        <v>179</v>
      </c>
      <c r="B14" s="1064"/>
      <c r="C14" s="1064"/>
      <c r="D14" s="1064"/>
      <c r="E14" s="224">
        <f>SUM(E9:E13)</f>
        <v>9225334</v>
      </c>
      <c r="F14" s="224">
        <f>SUM(F9:F13)</f>
        <v>415000</v>
      </c>
      <c r="G14" s="224">
        <f>SUM(G9:G13)</f>
        <v>4004020</v>
      </c>
      <c r="H14" s="224">
        <f>SUM(H9:H13)</f>
        <v>0</v>
      </c>
      <c r="I14" s="229">
        <f>SUM(I9:I13)</f>
        <v>4806314</v>
      </c>
    </row>
    <row r="16" spans="5:7" ht="12.75">
      <c r="E16" s="211"/>
      <c r="F16" s="211"/>
      <c r="G16" s="211"/>
    </row>
  </sheetData>
  <sheetProtection/>
  <mergeCells count="13">
    <mergeCell ref="F4:I4"/>
    <mergeCell ref="F5:F7"/>
    <mergeCell ref="G5:G7"/>
    <mergeCell ref="H5:H7"/>
    <mergeCell ref="I5:I7"/>
    <mergeCell ref="A14:D14"/>
    <mergeCell ref="A1:I1"/>
    <mergeCell ref="A3:A7"/>
    <mergeCell ref="B3:B7"/>
    <mergeCell ref="C3:C7"/>
    <mergeCell ref="D3:D7"/>
    <mergeCell ref="E3:I3"/>
    <mergeCell ref="E4:E7"/>
  </mergeCells>
  <printOptions horizontalCentered="1"/>
  <pageMargins left="0.31496062992125984" right="0.1968503937007874" top="1.3779527559055118" bottom="0.7874015748031497" header="0.5118110236220472" footer="0.5118110236220472"/>
  <pageSetup horizontalDpi="300" verticalDpi="300" orientation="landscape" paperSize="9" r:id="rId1"/>
  <headerFooter alignWithMargins="0">
    <oddHeader>&amp;R&amp;9Załącznik nr   12 a
do uchwały   Nr     I/2 /2010       Rady Miejskiej Ząbkowic Sląskich  z dnia 20 stycznia 2010 roku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36"/>
  <sheetViews>
    <sheetView view="pageLayout" zoomScale="90" zoomScaleSheetLayoutView="75" zoomScalePageLayoutView="90" workbookViewId="0" topLeftCell="B1">
      <selection activeCell="A29" sqref="A29:F29"/>
    </sheetView>
  </sheetViews>
  <sheetFormatPr defaultColWidth="9.00390625" defaultRowHeight="12.75"/>
  <cols>
    <col min="1" max="1" width="6.25390625" style="1" customWidth="1"/>
    <col min="2" max="2" width="7.25390625" style="1" customWidth="1"/>
    <col min="3" max="3" width="10.625" style="1" customWidth="1"/>
    <col min="4" max="4" width="33.125" style="1" customWidth="1"/>
    <col min="5" max="5" width="11.375" style="1" customWidth="1"/>
    <col min="6" max="6" width="26.875" style="1" customWidth="1"/>
    <col min="7" max="7" width="12.875" style="1" customWidth="1"/>
    <col min="8" max="8" width="11.25390625" style="1" customWidth="1"/>
    <col min="9" max="9" width="12.25390625" style="1" customWidth="1"/>
    <col min="10" max="10" width="11.75390625" style="1" customWidth="1"/>
    <col min="11" max="11" width="18.25390625" style="1" customWidth="1"/>
    <col min="12" max="16384" width="9.125" style="1" customWidth="1"/>
  </cols>
  <sheetData>
    <row r="1" spans="1:11" ht="15">
      <c r="A1" s="1088" t="s">
        <v>562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</row>
    <row r="2" spans="1:11" ht="10.5" customHeight="1">
      <c r="A2" s="435"/>
      <c r="B2" s="434"/>
      <c r="C2" s="434"/>
      <c r="D2" s="434"/>
      <c r="E2" s="434"/>
      <c r="F2" s="434"/>
      <c r="G2" s="434"/>
      <c r="H2" s="434"/>
      <c r="I2" s="434"/>
      <c r="J2" s="434"/>
      <c r="K2" s="436" t="s">
        <v>27</v>
      </c>
    </row>
    <row r="3" spans="1:11" s="14" customFormat="1" ht="19.5" customHeight="1">
      <c r="A3" s="1082" t="s">
        <v>163</v>
      </c>
      <c r="B3" s="1089" t="s">
        <v>2</v>
      </c>
      <c r="C3" s="1089" t="s">
        <v>26</v>
      </c>
      <c r="D3" s="1078" t="s">
        <v>330</v>
      </c>
      <c r="E3" s="437"/>
      <c r="F3" s="1085" t="s">
        <v>331</v>
      </c>
      <c r="G3" s="1078" t="s">
        <v>332</v>
      </c>
      <c r="H3" s="1078" t="s">
        <v>333</v>
      </c>
      <c r="I3" s="1078"/>
      <c r="J3" s="1078"/>
      <c r="K3" s="1078" t="s">
        <v>43</v>
      </c>
    </row>
    <row r="4" spans="1:11" s="14" customFormat="1" ht="19.5" customHeight="1">
      <c r="A4" s="1083"/>
      <c r="B4" s="1089"/>
      <c r="C4" s="1089"/>
      <c r="D4" s="1078"/>
      <c r="E4" s="438"/>
      <c r="F4" s="1086"/>
      <c r="G4" s="1078"/>
      <c r="H4" s="1078">
        <v>2010</v>
      </c>
      <c r="I4" s="1078">
        <v>2011</v>
      </c>
      <c r="J4" s="1078">
        <v>2012</v>
      </c>
      <c r="K4" s="1078"/>
    </row>
    <row r="5" spans="1:11" s="14" customFormat="1" ht="29.25" customHeight="1">
      <c r="A5" s="1083"/>
      <c r="B5" s="1089"/>
      <c r="C5" s="1089"/>
      <c r="D5" s="1078"/>
      <c r="E5" s="438" t="s">
        <v>323</v>
      </c>
      <c r="F5" s="1086"/>
      <c r="G5" s="1078"/>
      <c r="H5" s="1078"/>
      <c r="I5" s="1078"/>
      <c r="J5" s="1078"/>
      <c r="K5" s="1078"/>
    </row>
    <row r="6" spans="1:11" s="14" customFormat="1" ht="19.5" customHeight="1">
      <c r="A6" s="1083"/>
      <c r="B6" s="1089"/>
      <c r="C6" s="1089"/>
      <c r="D6" s="1078"/>
      <c r="E6" s="438" t="s">
        <v>324</v>
      </c>
      <c r="F6" s="1086"/>
      <c r="G6" s="1078"/>
      <c r="H6" s="1078"/>
      <c r="I6" s="1078"/>
      <c r="J6" s="1078"/>
      <c r="K6" s="1078"/>
    </row>
    <row r="7" spans="1:11" s="14" customFormat="1" ht="19.5" customHeight="1">
      <c r="A7" s="1084"/>
      <c r="B7" s="1089"/>
      <c r="C7" s="1089"/>
      <c r="D7" s="1078"/>
      <c r="E7" s="439"/>
      <c r="F7" s="1087"/>
      <c r="G7" s="1078"/>
      <c r="H7" s="1078"/>
      <c r="I7" s="1078"/>
      <c r="J7" s="1078"/>
      <c r="K7" s="1078"/>
    </row>
    <row r="8" spans="1:11" ht="12.75" customHeight="1">
      <c r="A8" s="433">
        <v>1</v>
      </c>
      <c r="B8" s="433">
        <v>2</v>
      </c>
      <c r="C8" s="433">
        <v>3</v>
      </c>
      <c r="D8" s="433">
        <v>4</v>
      </c>
      <c r="E8" s="433">
        <v>5</v>
      </c>
      <c r="F8" s="433">
        <v>6</v>
      </c>
      <c r="G8" s="433">
        <v>7</v>
      </c>
      <c r="H8" s="433">
        <v>8</v>
      </c>
      <c r="I8" s="433">
        <v>9</v>
      </c>
      <c r="J8" s="433">
        <v>10</v>
      </c>
      <c r="K8" s="433">
        <v>11</v>
      </c>
    </row>
    <row r="9" spans="1:11" s="244" customFormat="1" ht="25.5" customHeight="1">
      <c r="A9" s="243" t="s">
        <v>9</v>
      </c>
      <c r="B9" s="243"/>
      <c r="C9" s="243"/>
      <c r="D9" s="243" t="s">
        <v>225</v>
      </c>
      <c r="E9" s="243"/>
      <c r="F9" s="243"/>
      <c r="G9" s="248">
        <f>SUM(G10:G12)</f>
        <v>3275000</v>
      </c>
      <c r="H9" s="248">
        <f>SUM(H10:H12)</f>
        <v>450000</v>
      </c>
      <c r="I9" s="248">
        <f>SUM(I10:I12)</f>
        <v>1550000</v>
      </c>
      <c r="J9" s="248">
        <f>SUM(J10:J12)</f>
        <v>1000000</v>
      </c>
      <c r="K9" s="243"/>
    </row>
    <row r="10" spans="1:11" ht="39.75" customHeight="1">
      <c r="A10" s="440" t="s">
        <v>10</v>
      </c>
      <c r="B10" s="247">
        <v>710</v>
      </c>
      <c r="C10" s="440">
        <v>71035</v>
      </c>
      <c r="D10" s="441" t="s">
        <v>322</v>
      </c>
      <c r="E10" s="441" t="s">
        <v>356</v>
      </c>
      <c r="F10" s="441" t="s">
        <v>329</v>
      </c>
      <c r="G10" s="442">
        <v>750000</v>
      </c>
      <c r="H10" s="828">
        <v>50000</v>
      </c>
      <c r="I10" s="443">
        <v>550000</v>
      </c>
      <c r="J10" s="442">
        <v>0</v>
      </c>
      <c r="K10" s="247" t="s">
        <v>180</v>
      </c>
    </row>
    <row r="11" spans="1:11" ht="32.25" customHeight="1">
      <c r="A11" s="440" t="s">
        <v>11</v>
      </c>
      <c r="B11" s="247">
        <v>900</v>
      </c>
      <c r="C11" s="440">
        <v>90001</v>
      </c>
      <c r="D11" s="441" t="s">
        <v>359</v>
      </c>
      <c r="E11" s="441" t="s">
        <v>357</v>
      </c>
      <c r="F11" s="441"/>
      <c r="G11" s="442">
        <v>425000</v>
      </c>
      <c r="H11" s="828">
        <v>300000</v>
      </c>
      <c r="I11" s="443">
        <v>0</v>
      </c>
      <c r="J11" s="442">
        <v>0</v>
      </c>
      <c r="K11" s="247" t="s">
        <v>180</v>
      </c>
    </row>
    <row r="12" spans="1:11" ht="45.75" customHeight="1">
      <c r="A12" s="440" t="s">
        <v>12</v>
      </c>
      <c r="B12" s="247">
        <v>900</v>
      </c>
      <c r="C12" s="440">
        <v>90004</v>
      </c>
      <c r="D12" s="441" t="s">
        <v>574</v>
      </c>
      <c r="E12" s="441" t="s">
        <v>575</v>
      </c>
      <c r="F12" s="441" t="s">
        <v>584</v>
      </c>
      <c r="G12" s="442">
        <v>2100000</v>
      </c>
      <c r="H12" s="828">
        <v>100000</v>
      </c>
      <c r="I12" s="443">
        <v>1000000</v>
      </c>
      <c r="J12" s="442">
        <v>1000000</v>
      </c>
      <c r="K12" s="247" t="s">
        <v>180</v>
      </c>
    </row>
    <row r="13" spans="1:11" s="244" customFormat="1" ht="33.75" customHeight="1">
      <c r="A13" s="243" t="s">
        <v>13</v>
      </c>
      <c r="B13" s="245"/>
      <c r="C13" s="243"/>
      <c r="D13" s="246" t="s">
        <v>254</v>
      </c>
      <c r="E13" s="246"/>
      <c r="F13" s="246"/>
      <c r="G13" s="248">
        <f>SUM(G14:G16)</f>
        <v>830000</v>
      </c>
      <c r="H13" s="829">
        <f>SUM(H14:H16)</f>
        <v>435000</v>
      </c>
      <c r="I13" s="248">
        <f>SUM(I14:I16)</f>
        <v>0</v>
      </c>
      <c r="J13" s="248">
        <f>SUM(J14:J16)</f>
        <v>0</v>
      </c>
      <c r="K13" s="245"/>
    </row>
    <row r="14" spans="1:11" ht="69.75" customHeight="1">
      <c r="A14" s="440" t="s">
        <v>10</v>
      </c>
      <c r="B14" s="247">
        <v>710</v>
      </c>
      <c r="C14" s="440">
        <v>71004</v>
      </c>
      <c r="D14" s="441" t="s">
        <v>365</v>
      </c>
      <c r="E14" s="441" t="s">
        <v>357</v>
      </c>
      <c r="F14" s="441" t="s">
        <v>276</v>
      </c>
      <c r="G14" s="442">
        <v>200000</v>
      </c>
      <c r="H14" s="828">
        <v>185000</v>
      </c>
      <c r="I14" s="443">
        <v>0</v>
      </c>
      <c r="J14" s="442">
        <v>0</v>
      </c>
      <c r="K14" s="247" t="s">
        <v>180</v>
      </c>
    </row>
    <row r="15" spans="1:11" ht="57" customHeight="1">
      <c r="A15" s="440" t="s">
        <v>11</v>
      </c>
      <c r="B15" s="247">
        <v>710</v>
      </c>
      <c r="C15" s="440">
        <v>71004</v>
      </c>
      <c r="D15" s="441" t="s">
        <v>328</v>
      </c>
      <c r="E15" s="441" t="s">
        <v>357</v>
      </c>
      <c r="F15" s="441" t="s">
        <v>276</v>
      </c>
      <c r="G15" s="442">
        <v>250000</v>
      </c>
      <c r="H15" s="828">
        <v>200000</v>
      </c>
      <c r="I15" s="443">
        <v>0</v>
      </c>
      <c r="J15" s="442">
        <v>0</v>
      </c>
      <c r="K15" s="247" t="s">
        <v>180</v>
      </c>
    </row>
    <row r="16" spans="1:11" ht="54.75" customHeight="1">
      <c r="A16" s="440" t="s">
        <v>12</v>
      </c>
      <c r="B16" s="247">
        <v>710</v>
      </c>
      <c r="C16" s="440">
        <v>71004</v>
      </c>
      <c r="D16" s="441" t="s">
        <v>360</v>
      </c>
      <c r="E16" s="441" t="s">
        <v>325</v>
      </c>
      <c r="F16" s="441" t="s">
        <v>276</v>
      </c>
      <c r="G16" s="442">
        <v>380000</v>
      </c>
      <c r="H16" s="828">
        <v>50000</v>
      </c>
      <c r="I16" s="443">
        <v>0</v>
      </c>
      <c r="J16" s="442">
        <v>0</v>
      </c>
      <c r="K16" s="247" t="s">
        <v>180</v>
      </c>
    </row>
    <row r="17" spans="1:11" s="242" customFormat="1" ht="29.25" customHeight="1">
      <c r="A17" s="243" t="s">
        <v>14</v>
      </c>
      <c r="B17" s="245"/>
      <c r="C17" s="245"/>
      <c r="D17" s="246" t="s">
        <v>255</v>
      </c>
      <c r="E17" s="246"/>
      <c r="F17" s="246"/>
      <c r="G17" s="248">
        <f>SUM(G18:G20)</f>
        <v>5037926</v>
      </c>
      <c r="H17" s="829">
        <f>SUM(H18:H20)</f>
        <v>1610000</v>
      </c>
      <c r="I17" s="248">
        <f>SUM(I18:I20)</f>
        <v>1394386</v>
      </c>
      <c r="J17" s="248">
        <f>SUM(J18:J20)</f>
        <v>800000</v>
      </c>
      <c r="K17" s="247"/>
    </row>
    <row r="18" spans="1:11" ht="52.5" customHeight="1">
      <c r="A18" s="440" t="s">
        <v>10</v>
      </c>
      <c r="B18" s="247">
        <v>921</v>
      </c>
      <c r="C18" s="247">
        <v>92109</v>
      </c>
      <c r="D18" s="441" t="s">
        <v>326</v>
      </c>
      <c r="E18" s="441" t="s">
        <v>356</v>
      </c>
      <c r="F18" s="441" t="s">
        <v>273</v>
      </c>
      <c r="G18" s="442">
        <v>2237926</v>
      </c>
      <c r="H18" s="830">
        <v>800000</v>
      </c>
      <c r="I18" s="442">
        <v>554386</v>
      </c>
      <c r="J18" s="442"/>
      <c r="K18" s="247" t="s">
        <v>180</v>
      </c>
    </row>
    <row r="19" spans="1:11" ht="36.75" customHeight="1">
      <c r="A19" s="440" t="s">
        <v>11</v>
      </c>
      <c r="B19" s="247">
        <v>921</v>
      </c>
      <c r="C19" s="247">
        <v>92120</v>
      </c>
      <c r="D19" s="441" t="s">
        <v>361</v>
      </c>
      <c r="E19" s="441" t="s">
        <v>358</v>
      </c>
      <c r="F19" s="441" t="s">
        <v>273</v>
      </c>
      <c r="G19" s="442">
        <v>2100000</v>
      </c>
      <c r="H19" s="830">
        <v>150000</v>
      </c>
      <c r="I19" s="442">
        <v>840000</v>
      </c>
      <c r="J19" s="442">
        <v>800000</v>
      </c>
      <c r="K19" s="247" t="s">
        <v>180</v>
      </c>
    </row>
    <row r="20" spans="1:11" ht="37.5" customHeight="1">
      <c r="A20" s="440" t="s">
        <v>12</v>
      </c>
      <c r="B20" s="247">
        <v>921</v>
      </c>
      <c r="C20" s="247">
        <v>92109</v>
      </c>
      <c r="D20" s="441" t="s">
        <v>581</v>
      </c>
      <c r="E20" s="441" t="s">
        <v>357</v>
      </c>
      <c r="F20" s="441" t="s">
        <v>273</v>
      </c>
      <c r="G20" s="442">
        <v>700000</v>
      </c>
      <c r="H20" s="830">
        <v>660000</v>
      </c>
      <c r="I20" s="442"/>
      <c r="J20" s="442">
        <v>0</v>
      </c>
      <c r="K20" s="247" t="s">
        <v>180</v>
      </c>
    </row>
    <row r="21" spans="1:11" s="244" customFormat="1" ht="24.75" customHeight="1">
      <c r="A21" s="243" t="s">
        <v>24</v>
      </c>
      <c r="B21" s="245"/>
      <c r="C21" s="245"/>
      <c r="D21" s="246" t="s">
        <v>327</v>
      </c>
      <c r="E21" s="246"/>
      <c r="F21" s="246"/>
      <c r="G21" s="248">
        <f>SUM(G22)</f>
        <v>2453000</v>
      </c>
      <c r="H21" s="829">
        <f>SUM(H22)</f>
        <v>1226500</v>
      </c>
      <c r="I21" s="248">
        <f>SUM(I22)</f>
        <v>1226500</v>
      </c>
      <c r="J21" s="248">
        <f>SUM(J22)</f>
        <v>0</v>
      </c>
      <c r="K21" s="245"/>
    </row>
    <row r="22" spans="1:11" ht="64.5" customHeight="1">
      <c r="A22" s="440" t="s">
        <v>10</v>
      </c>
      <c r="B22" s="247">
        <v>900</v>
      </c>
      <c r="C22" s="247">
        <v>90002</v>
      </c>
      <c r="D22" s="441" t="s">
        <v>346</v>
      </c>
      <c r="E22" s="441" t="s">
        <v>583</v>
      </c>
      <c r="F22" s="441" t="s">
        <v>327</v>
      </c>
      <c r="G22" s="442">
        <v>2453000</v>
      </c>
      <c r="H22" s="830">
        <v>1226500</v>
      </c>
      <c r="I22" s="442">
        <v>1226500</v>
      </c>
      <c r="J22" s="442">
        <v>0</v>
      </c>
      <c r="K22" s="440" t="s">
        <v>180</v>
      </c>
    </row>
    <row r="23" spans="1:11" s="244" customFormat="1" ht="34.5" customHeight="1">
      <c r="A23" s="243" t="s">
        <v>256</v>
      </c>
      <c r="B23" s="245"/>
      <c r="C23" s="245"/>
      <c r="D23" s="246" t="s">
        <v>257</v>
      </c>
      <c r="E23" s="246"/>
      <c r="F23" s="246"/>
      <c r="G23" s="248">
        <f>SUM(G24:G26)</f>
        <v>8200000</v>
      </c>
      <c r="H23" s="829">
        <f>SUM(H24:H26)</f>
        <v>2900000</v>
      </c>
      <c r="I23" s="248">
        <f>SUM(I24:I26)</f>
        <v>730000</v>
      </c>
      <c r="J23" s="248">
        <f>SUM(J24:J26)</f>
        <v>200000</v>
      </c>
      <c r="K23" s="245"/>
    </row>
    <row r="24" spans="1:11" ht="96" customHeight="1">
      <c r="A24" s="440" t="s">
        <v>10</v>
      </c>
      <c r="B24" s="247">
        <v>600</v>
      </c>
      <c r="C24" s="247">
        <v>60016</v>
      </c>
      <c r="D24" s="441" t="s">
        <v>362</v>
      </c>
      <c r="E24" s="441" t="s">
        <v>357</v>
      </c>
      <c r="F24" s="441" t="s">
        <v>274</v>
      </c>
      <c r="G24" s="442">
        <v>6500000</v>
      </c>
      <c r="H24" s="830">
        <v>2400000</v>
      </c>
      <c r="I24" s="442">
        <v>0</v>
      </c>
      <c r="J24" s="442">
        <v>0</v>
      </c>
      <c r="K24" s="440" t="s">
        <v>180</v>
      </c>
    </row>
    <row r="25" spans="1:11" s="36" customFormat="1" ht="44.25" customHeight="1">
      <c r="A25" s="444" t="s">
        <v>11</v>
      </c>
      <c r="B25" s="445">
        <v>600</v>
      </c>
      <c r="C25" s="445">
        <v>60016</v>
      </c>
      <c r="D25" s="446" t="s">
        <v>313</v>
      </c>
      <c r="E25" s="446" t="s">
        <v>575</v>
      </c>
      <c r="F25" s="441" t="s">
        <v>275</v>
      </c>
      <c r="G25" s="447">
        <v>700000</v>
      </c>
      <c r="H25" s="830">
        <v>100000</v>
      </c>
      <c r="I25" s="447">
        <v>200000</v>
      </c>
      <c r="J25" s="447">
        <v>200000</v>
      </c>
      <c r="K25" s="444" t="s">
        <v>180</v>
      </c>
    </row>
    <row r="26" spans="1:11" s="36" customFormat="1" ht="57" customHeight="1">
      <c r="A26" s="444" t="s">
        <v>12</v>
      </c>
      <c r="B26" s="445">
        <v>600</v>
      </c>
      <c r="C26" s="445">
        <v>60016</v>
      </c>
      <c r="D26" s="446" t="s">
        <v>363</v>
      </c>
      <c r="E26" s="446" t="s">
        <v>357</v>
      </c>
      <c r="F26" s="441" t="s">
        <v>364</v>
      </c>
      <c r="G26" s="447">
        <v>1000000</v>
      </c>
      <c r="H26" s="830">
        <v>400000</v>
      </c>
      <c r="I26" s="447">
        <v>530000</v>
      </c>
      <c r="J26" s="448">
        <v>0</v>
      </c>
      <c r="K26" s="444" t="s">
        <v>180</v>
      </c>
    </row>
    <row r="27" spans="1:11" s="36" customFormat="1" ht="42" customHeight="1">
      <c r="A27" s="922" t="s">
        <v>603</v>
      </c>
      <c r="B27" s="923"/>
      <c r="C27" s="923"/>
      <c r="D27" s="924" t="s">
        <v>605</v>
      </c>
      <c r="E27" s="924"/>
      <c r="F27" s="925"/>
      <c r="G27" s="926">
        <f>SUM(G28)</f>
        <v>600000</v>
      </c>
      <c r="H27" s="926">
        <f>SUM(H28)</f>
        <v>100000</v>
      </c>
      <c r="I27" s="926">
        <f>SUM(I28)</f>
        <v>500000</v>
      </c>
      <c r="J27" s="927"/>
      <c r="K27" s="922"/>
    </row>
    <row r="28" spans="1:11" s="36" customFormat="1" ht="57" customHeight="1">
      <c r="A28" s="444" t="s">
        <v>10</v>
      </c>
      <c r="B28" s="445">
        <v>926</v>
      </c>
      <c r="C28" s="445">
        <v>92601</v>
      </c>
      <c r="D28" s="446" t="s">
        <v>604</v>
      </c>
      <c r="E28" s="446" t="s">
        <v>583</v>
      </c>
      <c r="F28" s="921"/>
      <c r="G28" s="447">
        <v>600000</v>
      </c>
      <c r="H28" s="830">
        <v>100000</v>
      </c>
      <c r="I28" s="447">
        <v>500000</v>
      </c>
      <c r="J28" s="448"/>
      <c r="K28" s="444" t="s">
        <v>180</v>
      </c>
    </row>
    <row r="29" spans="1:11" s="249" customFormat="1" ht="22.5" customHeight="1">
      <c r="A29" s="1079" t="s">
        <v>179</v>
      </c>
      <c r="B29" s="1080"/>
      <c r="C29" s="1080"/>
      <c r="D29" s="1080"/>
      <c r="E29" s="1080"/>
      <c r="F29" s="1081"/>
      <c r="G29" s="248">
        <f>SUM(G9+G13+G17+G21+G23+G27)</f>
        <v>20395926</v>
      </c>
      <c r="H29" s="248">
        <f>SUM(H9+H13+H17+H21+H23+H27)</f>
        <v>6721500</v>
      </c>
      <c r="I29" s="248">
        <f>SUM(I9+I13+I17+I21+I23+I27)</f>
        <v>5400886</v>
      </c>
      <c r="J29" s="248">
        <f>SUM(J9+J13+J17+J21+J23+J27)</f>
        <v>2000000</v>
      </c>
      <c r="K29" s="243"/>
    </row>
    <row r="36" ht="12.75">
      <c r="A36" s="24"/>
    </row>
  </sheetData>
  <sheetProtection/>
  <mergeCells count="13">
    <mergeCell ref="A1:K1"/>
    <mergeCell ref="B3:B7"/>
    <mergeCell ref="C3:C7"/>
    <mergeCell ref="D3:D7"/>
    <mergeCell ref="H3:J3"/>
    <mergeCell ref="K3:K7"/>
    <mergeCell ref="H4:H7"/>
    <mergeCell ref="G3:G7"/>
    <mergeCell ref="J4:J7"/>
    <mergeCell ref="I4:I7"/>
    <mergeCell ref="A29:F29"/>
    <mergeCell ref="A3:A7"/>
    <mergeCell ref="F3:F7"/>
  </mergeCells>
  <printOptions horizontalCentered="1"/>
  <pageMargins left="0.5" right="0.3937007874015748" top="1.39" bottom="0.7874015748031497" header="0.5118110236220472" footer="0.5118110236220472"/>
  <pageSetup horizontalDpi="300" verticalDpi="300" orientation="landscape" paperSize="9" scale="74" r:id="rId1"/>
  <headerFooter alignWithMargins="0">
    <oddHeader xml:space="preserve">&amp;RZałącznik nr 13
do uchwały nr   I/2  /2010     Rady Miejskiej Ząbkowic Śląskich  z dnia 20 stycznia 2010 roku
     </oddHeader>
  </headerFooter>
  <rowBreaks count="1" manualBreakCount="1">
    <brk id="1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91"/>
  <sheetViews>
    <sheetView tabSelected="1" view="pageLayout" zoomScale="70" zoomScaleNormal="80" zoomScalePageLayoutView="70" workbookViewId="0" topLeftCell="A1">
      <selection activeCell="S12" sqref="S12"/>
    </sheetView>
  </sheetViews>
  <sheetFormatPr defaultColWidth="9.00390625" defaultRowHeight="12.75"/>
  <cols>
    <col min="1" max="1" width="7.875" style="689" customWidth="1"/>
    <col min="2" max="2" width="11.00390625" style="690" customWidth="1"/>
    <col min="3" max="3" width="35.00390625" style="691" customWidth="1"/>
    <col min="4" max="4" width="15.75390625" style="691" hidden="1" customWidth="1"/>
    <col min="5" max="5" width="14.375" style="691" hidden="1" customWidth="1"/>
    <col min="6" max="6" width="15.00390625" style="691" hidden="1" customWidth="1"/>
    <col min="7" max="7" width="14.625" style="691" hidden="1" customWidth="1"/>
    <col min="8" max="8" width="13.875" style="691" hidden="1" customWidth="1"/>
    <col min="9" max="10" width="13.375" style="691" hidden="1" customWidth="1"/>
    <col min="11" max="11" width="13.25390625" style="691" hidden="1" customWidth="1"/>
    <col min="12" max="12" width="13.00390625" style="691" hidden="1" customWidth="1"/>
    <col min="13" max="13" width="12.125" style="692" hidden="1" customWidth="1"/>
    <col min="14" max="14" width="19.625" style="219" customWidth="1"/>
    <col min="15" max="15" width="13.25390625" style="219" customWidth="1"/>
    <col min="16" max="17" width="12.875" style="219" customWidth="1"/>
    <col min="18" max="18" width="11.125" style="219" customWidth="1"/>
    <col min="19" max="19" width="11.00390625" style="219" customWidth="1"/>
    <col min="20" max="20" width="13.875" style="212" bestFit="1" customWidth="1"/>
    <col min="21" max="16384" width="9.125" style="212" customWidth="1"/>
  </cols>
  <sheetData>
    <row r="1" spans="1:19" ht="21.75" customHeight="1">
      <c r="A1" s="964" t="s">
        <v>373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  <c r="Q1" s="964"/>
      <c r="R1" s="964"/>
      <c r="S1" s="964"/>
    </row>
    <row r="2" spans="1:19" ht="18.75">
      <c r="A2" s="666"/>
      <c r="B2" s="667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9"/>
      <c r="N2" s="213"/>
      <c r="O2" s="213"/>
      <c r="P2" s="213"/>
      <c r="Q2" s="213"/>
      <c r="R2" s="213"/>
      <c r="S2" s="213"/>
    </row>
    <row r="3" spans="1:19" ht="16.5" thickBot="1">
      <c r="A3" s="670"/>
      <c r="B3" s="667"/>
      <c r="C3" s="668"/>
      <c r="D3" s="668"/>
      <c r="E3" s="668"/>
      <c r="F3" s="668"/>
      <c r="G3" s="671"/>
      <c r="H3" s="671"/>
      <c r="I3" s="671"/>
      <c r="J3" s="671"/>
      <c r="K3" s="671"/>
      <c r="L3" s="671"/>
      <c r="M3" s="672"/>
      <c r="N3" s="214"/>
      <c r="O3" s="214"/>
      <c r="P3" s="214"/>
      <c r="Q3" s="214"/>
      <c r="R3" s="214"/>
      <c r="S3" s="214"/>
    </row>
    <row r="4" spans="1:20" s="215" customFormat="1" ht="18.75" customHeight="1">
      <c r="A4" s="967" t="s">
        <v>2</v>
      </c>
      <c r="B4" s="973" t="s">
        <v>3</v>
      </c>
      <c r="C4" s="970" t="s">
        <v>15</v>
      </c>
      <c r="D4" s="965" t="s">
        <v>494</v>
      </c>
      <c r="E4" s="978" t="s">
        <v>35</v>
      </c>
      <c r="F4" s="979"/>
      <c r="G4" s="979"/>
      <c r="H4" s="979"/>
      <c r="I4" s="980"/>
      <c r="J4" s="980"/>
      <c r="K4" s="980"/>
      <c r="L4" s="980"/>
      <c r="M4" s="980"/>
      <c r="N4" s="980"/>
      <c r="O4" s="980"/>
      <c r="P4" s="980"/>
      <c r="Q4" s="980"/>
      <c r="R4" s="980"/>
      <c r="S4" s="970"/>
      <c r="T4" s="216"/>
    </row>
    <row r="5" spans="1:20" s="215" customFormat="1" ht="20.25" customHeight="1">
      <c r="A5" s="968"/>
      <c r="B5" s="974"/>
      <c r="C5" s="971"/>
      <c r="D5" s="950"/>
      <c r="E5" s="956" t="s">
        <v>23</v>
      </c>
      <c r="F5" s="949" t="s">
        <v>6</v>
      </c>
      <c r="G5" s="950"/>
      <c r="H5" s="950"/>
      <c r="I5" s="528"/>
      <c r="J5" s="528"/>
      <c r="K5" s="528"/>
      <c r="L5" s="527"/>
      <c r="M5" s="673"/>
      <c r="N5" s="976" t="s">
        <v>25</v>
      </c>
      <c r="O5" s="959" t="s">
        <v>35</v>
      </c>
      <c r="P5" s="960"/>
      <c r="Q5" s="960"/>
      <c r="R5" s="960"/>
      <c r="S5" s="961"/>
      <c r="T5" s="216"/>
    </row>
    <row r="6" spans="1:20" s="215" customFormat="1" ht="20.25" customHeight="1">
      <c r="A6" s="969"/>
      <c r="B6" s="975"/>
      <c r="C6" s="972"/>
      <c r="D6" s="966"/>
      <c r="E6" s="957"/>
      <c r="F6" s="947" t="s">
        <v>485</v>
      </c>
      <c r="G6" s="962" t="s">
        <v>35</v>
      </c>
      <c r="H6" s="963"/>
      <c r="I6" s="953" t="s">
        <v>487</v>
      </c>
      <c r="J6" s="953" t="s">
        <v>488</v>
      </c>
      <c r="K6" s="953" t="s">
        <v>528</v>
      </c>
      <c r="L6" s="953" t="s">
        <v>490</v>
      </c>
      <c r="M6" s="674"/>
      <c r="N6" s="977"/>
      <c r="O6" s="951" t="s">
        <v>540</v>
      </c>
      <c r="P6" s="732" t="s">
        <v>6</v>
      </c>
      <c r="Q6" s="734"/>
      <c r="R6" s="734"/>
      <c r="S6" s="766"/>
      <c r="T6" s="216"/>
    </row>
    <row r="7" spans="1:20" s="215" customFormat="1" ht="87" customHeight="1" thickBot="1">
      <c r="A7" s="969"/>
      <c r="B7" s="975"/>
      <c r="C7" s="972"/>
      <c r="D7" s="966"/>
      <c r="E7" s="958"/>
      <c r="F7" s="948"/>
      <c r="G7" s="605" t="s">
        <v>486</v>
      </c>
      <c r="H7" s="606" t="s">
        <v>535</v>
      </c>
      <c r="I7" s="954"/>
      <c r="J7" s="954"/>
      <c r="K7" s="954"/>
      <c r="L7" s="954"/>
      <c r="M7" s="675" t="s">
        <v>489</v>
      </c>
      <c r="N7" s="977"/>
      <c r="O7" s="952"/>
      <c r="P7" s="791" t="s">
        <v>528</v>
      </c>
      <c r="Q7" s="792" t="s">
        <v>541</v>
      </c>
      <c r="R7" s="792" t="s">
        <v>542</v>
      </c>
      <c r="S7" s="675" t="s">
        <v>543</v>
      </c>
      <c r="T7" s="216"/>
    </row>
    <row r="8" spans="1:20" s="220" customFormat="1" ht="23.25" customHeight="1">
      <c r="A8" s="424">
        <v>1</v>
      </c>
      <c r="B8" s="425">
        <v>2</v>
      </c>
      <c r="C8" s="712">
        <v>3</v>
      </c>
      <c r="D8" s="664">
        <v>4</v>
      </c>
      <c r="E8" s="425">
        <v>5</v>
      </c>
      <c r="F8" s="425">
        <v>6</v>
      </c>
      <c r="G8" s="426">
        <v>7</v>
      </c>
      <c r="H8" s="426">
        <v>8</v>
      </c>
      <c r="I8" s="529">
        <v>9</v>
      </c>
      <c r="J8" s="529">
        <v>10</v>
      </c>
      <c r="K8" s="529">
        <v>11</v>
      </c>
      <c r="L8" s="529">
        <v>12</v>
      </c>
      <c r="M8" s="529">
        <v>13</v>
      </c>
      <c r="N8" s="793">
        <v>14</v>
      </c>
      <c r="O8" s="529">
        <v>15</v>
      </c>
      <c r="P8" s="529">
        <v>16</v>
      </c>
      <c r="Q8" s="529">
        <v>17</v>
      </c>
      <c r="R8" s="529">
        <v>18</v>
      </c>
      <c r="S8" s="676">
        <v>19</v>
      </c>
      <c r="T8" s="764"/>
    </row>
    <row r="9" spans="1:20" s="215" customFormat="1" ht="20.25" customHeight="1">
      <c r="A9" s="230" t="s">
        <v>281</v>
      </c>
      <c r="B9" s="221"/>
      <c r="C9" s="713" t="s">
        <v>50</v>
      </c>
      <c r="D9" s="523">
        <f>SUM(E9+N9)</f>
        <v>24150</v>
      </c>
      <c r="E9" s="518">
        <f aca="true" t="shared" si="0" ref="E9:S9">SUM(E10)</f>
        <v>24150</v>
      </c>
      <c r="F9" s="518">
        <f t="shared" si="0"/>
        <v>24150</v>
      </c>
      <c r="G9" s="523">
        <f t="shared" si="0"/>
        <v>0</v>
      </c>
      <c r="H9" s="530">
        <f t="shared" si="0"/>
        <v>24150</v>
      </c>
      <c r="I9" s="518">
        <f t="shared" si="0"/>
        <v>0</v>
      </c>
      <c r="J9" s="523">
        <f t="shared" si="0"/>
        <v>0</v>
      </c>
      <c r="K9" s="530">
        <f t="shared" si="0"/>
        <v>0</v>
      </c>
      <c r="L9" s="530">
        <f t="shared" si="0"/>
        <v>0</v>
      </c>
      <c r="M9" s="530">
        <f t="shared" si="0"/>
        <v>0</v>
      </c>
      <c r="N9" s="695">
        <f t="shared" si="0"/>
        <v>0</v>
      </c>
      <c r="O9" s="518">
        <f t="shared" si="0"/>
        <v>0</v>
      </c>
      <c r="P9" s="518">
        <f t="shared" si="0"/>
        <v>0</v>
      </c>
      <c r="Q9" s="518">
        <f t="shared" si="0"/>
        <v>0</v>
      </c>
      <c r="R9" s="518">
        <f t="shared" si="0"/>
        <v>0</v>
      </c>
      <c r="S9" s="677">
        <f t="shared" si="0"/>
        <v>0</v>
      </c>
      <c r="T9" s="216"/>
    </row>
    <row r="10" spans="1:20" s="548" customFormat="1" ht="23.25" customHeight="1">
      <c r="A10" s="542"/>
      <c r="B10" s="543" t="s">
        <v>282</v>
      </c>
      <c r="C10" s="714" t="s">
        <v>119</v>
      </c>
      <c r="D10" s="698">
        <f aca="true" t="shared" si="1" ref="D10:D33">SUM(E10+N10)</f>
        <v>24150</v>
      </c>
      <c r="E10" s="751">
        <v>24150</v>
      </c>
      <c r="F10" s="545">
        <f>SUM(G10+H10)</f>
        <v>24150</v>
      </c>
      <c r="G10" s="546"/>
      <c r="H10" s="546">
        <v>24150</v>
      </c>
      <c r="I10" s="547"/>
      <c r="J10" s="547"/>
      <c r="K10" s="547"/>
      <c r="L10" s="547"/>
      <c r="M10" s="547"/>
      <c r="N10" s="696">
        <f>SUM(O10)</f>
        <v>0</v>
      </c>
      <c r="O10" s="547"/>
      <c r="P10" s="547"/>
      <c r="Q10" s="547"/>
      <c r="R10" s="547"/>
      <c r="S10" s="601"/>
      <c r="T10" s="558"/>
    </row>
    <row r="11" spans="1:20" s="215" customFormat="1" ht="20.25" customHeight="1">
      <c r="A11" s="231">
        <v>600</v>
      </c>
      <c r="B11" s="221"/>
      <c r="C11" s="713" t="s">
        <v>59</v>
      </c>
      <c r="D11" s="695">
        <f t="shared" si="1"/>
        <v>6425094</v>
      </c>
      <c r="E11" s="665">
        <f aca="true" t="shared" si="2" ref="E11:S11">SUM(E12:E13)</f>
        <v>681250</v>
      </c>
      <c r="F11" s="518">
        <f t="shared" si="2"/>
        <v>681250</v>
      </c>
      <c r="G11" s="518">
        <f t="shared" si="2"/>
        <v>0</v>
      </c>
      <c r="H11" s="518">
        <f t="shared" si="2"/>
        <v>681250</v>
      </c>
      <c r="I11" s="518">
        <f t="shared" si="2"/>
        <v>0</v>
      </c>
      <c r="J11" s="518">
        <f t="shared" si="2"/>
        <v>0</v>
      </c>
      <c r="K11" s="518">
        <f t="shared" si="2"/>
        <v>0</v>
      </c>
      <c r="L11" s="518">
        <f t="shared" si="2"/>
        <v>0</v>
      </c>
      <c r="M11" s="530">
        <f t="shared" si="2"/>
        <v>0</v>
      </c>
      <c r="N11" s="695">
        <f t="shared" si="2"/>
        <v>5743844</v>
      </c>
      <c r="O11" s="518">
        <f t="shared" si="2"/>
        <v>5743844</v>
      </c>
      <c r="P11" s="518">
        <f t="shared" si="2"/>
        <v>0</v>
      </c>
      <c r="Q11" s="518">
        <f t="shared" si="2"/>
        <v>0</v>
      </c>
      <c r="R11" s="552">
        <f t="shared" si="2"/>
        <v>1310444</v>
      </c>
      <c r="S11" s="677">
        <f t="shared" si="2"/>
        <v>0</v>
      </c>
      <c r="T11" s="216"/>
    </row>
    <row r="12" spans="1:20" s="259" customFormat="1" ht="23.25" customHeight="1">
      <c r="A12" s="397"/>
      <c r="B12" s="262">
        <v>60013</v>
      </c>
      <c r="C12" s="715" t="s">
        <v>260</v>
      </c>
      <c r="D12" s="697">
        <f t="shared" si="1"/>
        <v>1310444</v>
      </c>
      <c r="E12" s="520"/>
      <c r="F12" s="519">
        <f>SUM(G12+H12)</f>
        <v>0</v>
      </c>
      <c r="G12" s="520"/>
      <c r="H12" s="520"/>
      <c r="I12" s="531"/>
      <c r="J12" s="531"/>
      <c r="K12" s="531"/>
      <c r="L12" s="531"/>
      <c r="M12" s="531"/>
      <c r="N12" s="696">
        <f>SUM(O12)</f>
        <v>1310444</v>
      </c>
      <c r="O12" s="531">
        <v>1310444</v>
      </c>
      <c r="P12" s="531"/>
      <c r="Q12" s="531"/>
      <c r="R12" s="520">
        <v>1310444</v>
      </c>
      <c r="S12" s="733"/>
      <c r="T12" s="765"/>
    </row>
    <row r="13" spans="1:20" s="548" customFormat="1" ht="23.25" customHeight="1">
      <c r="A13" s="553"/>
      <c r="B13" s="554">
        <v>60016</v>
      </c>
      <c r="C13" s="716" t="s">
        <v>60</v>
      </c>
      <c r="D13" s="737">
        <f t="shared" si="1"/>
        <v>5114650</v>
      </c>
      <c r="E13" s="545">
        <v>681250</v>
      </c>
      <c r="F13" s="545">
        <f>SUM(G13+H13)</f>
        <v>681250</v>
      </c>
      <c r="G13" s="555"/>
      <c r="H13" s="555">
        <v>681250</v>
      </c>
      <c r="I13" s="556"/>
      <c r="J13" s="556"/>
      <c r="K13" s="556"/>
      <c r="L13" s="556"/>
      <c r="M13" s="556"/>
      <c r="N13" s="696">
        <f>SUM(O13)</f>
        <v>4433400</v>
      </c>
      <c r="O13" s="556">
        <v>4433400</v>
      </c>
      <c r="P13" s="556"/>
      <c r="Q13" s="556"/>
      <c r="R13" s="561"/>
      <c r="S13" s="678"/>
      <c r="T13" s="558"/>
    </row>
    <row r="14" spans="1:20" s="215" customFormat="1" ht="35.25" customHeight="1">
      <c r="A14" s="231">
        <v>700</v>
      </c>
      <c r="B14" s="221"/>
      <c r="C14" s="713" t="s">
        <v>62</v>
      </c>
      <c r="D14" s="523">
        <f t="shared" si="1"/>
        <v>2144800</v>
      </c>
      <c r="E14" s="518">
        <f>SUM(E15:E15)</f>
        <v>2144800</v>
      </c>
      <c r="F14" s="518">
        <f>SUM(F15:F15)</f>
        <v>2144800</v>
      </c>
      <c r="G14" s="518">
        <f>SUM(G15:G15)</f>
        <v>10200</v>
      </c>
      <c r="H14" s="518">
        <f aca="true" t="shared" si="3" ref="H14:M14">SUM(H15:H15)</f>
        <v>2134600</v>
      </c>
      <c r="I14" s="518">
        <f t="shared" si="3"/>
        <v>0</v>
      </c>
      <c r="J14" s="518">
        <f t="shared" si="3"/>
        <v>0</v>
      </c>
      <c r="K14" s="518">
        <f t="shared" si="3"/>
        <v>0</v>
      </c>
      <c r="L14" s="518">
        <f t="shared" si="3"/>
        <v>0</v>
      </c>
      <c r="M14" s="530">
        <f t="shared" si="3"/>
        <v>0</v>
      </c>
      <c r="N14" s="695">
        <f>SUM(N15)</f>
        <v>0</v>
      </c>
      <c r="O14" s="518">
        <f>SUM(O15)</f>
        <v>0</v>
      </c>
      <c r="P14" s="518">
        <f>SUM(P15)</f>
        <v>0</v>
      </c>
      <c r="Q14" s="518">
        <f>SUM(Q15+Q16)</f>
        <v>0</v>
      </c>
      <c r="R14" s="518">
        <f>SUM(R15+R16)</f>
        <v>0</v>
      </c>
      <c r="S14" s="677">
        <f>SUM(S15+S16)</f>
        <v>0</v>
      </c>
      <c r="T14" s="216"/>
    </row>
    <row r="15" spans="1:20" s="215" customFormat="1" ht="34.5" customHeight="1">
      <c r="A15" s="533"/>
      <c r="B15" s="534">
        <v>70005</v>
      </c>
      <c r="C15" s="717" t="s">
        <v>63</v>
      </c>
      <c r="D15" s="523">
        <f t="shared" si="1"/>
        <v>2144800</v>
      </c>
      <c r="E15" s="751">
        <v>2144800</v>
      </c>
      <c r="F15" s="519">
        <f>SUM(G15+H15)</f>
        <v>2144800</v>
      </c>
      <c r="G15" s="536">
        <v>10200</v>
      </c>
      <c r="H15" s="536">
        <v>2134600</v>
      </c>
      <c r="I15" s="536"/>
      <c r="J15" s="536"/>
      <c r="K15" s="537"/>
      <c r="L15" s="536"/>
      <c r="M15" s="550"/>
      <c r="N15" s="696">
        <f>SUM(O15)</f>
        <v>0</v>
      </c>
      <c r="O15" s="549"/>
      <c r="P15" s="549"/>
      <c r="Q15" s="549"/>
      <c r="R15" s="549"/>
      <c r="S15" s="693"/>
      <c r="T15" s="216"/>
    </row>
    <row r="16" spans="1:20" s="215" customFormat="1" ht="18" customHeight="1">
      <c r="A16" s="231">
        <v>710</v>
      </c>
      <c r="B16" s="223"/>
      <c r="C16" s="718" t="s">
        <v>72</v>
      </c>
      <c r="D16" s="523">
        <f t="shared" si="1"/>
        <v>609500</v>
      </c>
      <c r="E16" s="518">
        <f aca="true" t="shared" si="4" ref="E16:M16">SUM(E17+E18+E19)</f>
        <v>124500</v>
      </c>
      <c r="F16" s="518">
        <f t="shared" si="4"/>
        <v>124500</v>
      </c>
      <c r="G16" s="535">
        <f t="shared" si="4"/>
        <v>0</v>
      </c>
      <c r="H16" s="535">
        <f t="shared" si="4"/>
        <v>124500</v>
      </c>
      <c r="I16" s="535">
        <f t="shared" si="4"/>
        <v>0</v>
      </c>
      <c r="J16" s="535">
        <f t="shared" si="4"/>
        <v>0</v>
      </c>
      <c r="K16" s="518">
        <f t="shared" si="4"/>
        <v>0</v>
      </c>
      <c r="L16" s="535">
        <f t="shared" si="4"/>
        <v>0</v>
      </c>
      <c r="M16" s="790">
        <f t="shared" si="4"/>
        <v>0</v>
      </c>
      <c r="N16" s="695">
        <f>SUM(N17+N19)</f>
        <v>485000</v>
      </c>
      <c r="O16" s="665">
        <f>SUM(O17+O19)</f>
        <v>485000</v>
      </c>
      <c r="P16" s="518">
        <f>SUM(P17+P18)</f>
        <v>0</v>
      </c>
      <c r="Q16" s="518">
        <f>SUM(Q17+Q18)</f>
        <v>0</v>
      </c>
      <c r="R16" s="518">
        <f>SUM(R17+R18)</f>
        <v>0</v>
      </c>
      <c r="S16" s="677">
        <f>SUM(S17+S18)</f>
        <v>0</v>
      </c>
      <c r="T16" s="216"/>
    </row>
    <row r="17" spans="1:19" s="558" customFormat="1" ht="35.25" customHeight="1">
      <c r="A17" s="553"/>
      <c r="B17" s="554">
        <v>71004</v>
      </c>
      <c r="C17" s="716" t="s">
        <v>120</v>
      </c>
      <c r="D17" s="699">
        <f t="shared" si="1"/>
        <v>480500</v>
      </c>
      <c r="E17" s="557">
        <v>45500</v>
      </c>
      <c r="F17" s="557">
        <f>SUM(G17+H17)</f>
        <v>45500</v>
      </c>
      <c r="G17" s="555"/>
      <c r="H17" s="555">
        <v>45500</v>
      </c>
      <c r="I17" s="556"/>
      <c r="J17" s="556"/>
      <c r="K17" s="556"/>
      <c r="L17" s="556"/>
      <c r="M17" s="556"/>
      <c r="N17" s="696">
        <f>SUM(O17)</f>
        <v>435000</v>
      </c>
      <c r="O17" s="556">
        <v>435000</v>
      </c>
      <c r="P17" s="556"/>
      <c r="Q17" s="556"/>
      <c r="R17" s="556"/>
      <c r="S17" s="678"/>
    </row>
    <row r="18" spans="1:20" s="548" customFormat="1" ht="36" customHeight="1">
      <c r="A18" s="559"/>
      <c r="B18" s="560">
        <v>71014</v>
      </c>
      <c r="C18" s="714" t="s">
        <v>121</v>
      </c>
      <c r="D18" s="736">
        <f t="shared" si="1"/>
        <v>20000</v>
      </c>
      <c r="E18" s="546">
        <v>20000</v>
      </c>
      <c r="F18" s="546">
        <f>SUM(G18+H18)</f>
        <v>20000</v>
      </c>
      <c r="G18" s="546"/>
      <c r="H18" s="562">
        <v>20000</v>
      </c>
      <c r="I18" s="551"/>
      <c r="J18" s="569"/>
      <c r="K18" s="546"/>
      <c r="L18" s="569"/>
      <c r="M18" s="547"/>
      <c r="N18" s="740">
        <f>SUM(O18)</f>
        <v>0</v>
      </c>
      <c r="O18" s="546"/>
      <c r="P18" s="563"/>
      <c r="Q18" s="563"/>
      <c r="R18" s="546"/>
      <c r="S18" s="680"/>
      <c r="T18" s="558"/>
    </row>
    <row r="19" spans="1:20" s="548" customFormat="1" ht="23.25" customHeight="1">
      <c r="A19" s="735"/>
      <c r="B19" s="607">
        <v>71035</v>
      </c>
      <c r="C19" s="720" t="s">
        <v>73</v>
      </c>
      <c r="D19" s="737">
        <f t="shared" si="1"/>
        <v>109000</v>
      </c>
      <c r="E19" s="561">
        <v>59000</v>
      </c>
      <c r="F19" s="738">
        <f>SUM(G19+H19)</f>
        <v>59000</v>
      </c>
      <c r="G19" s="562"/>
      <c r="H19" s="561">
        <v>59000</v>
      </c>
      <c r="I19" s="561"/>
      <c r="J19" s="561"/>
      <c r="K19" s="739"/>
      <c r="L19" s="561"/>
      <c r="M19" s="739"/>
      <c r="N19" s="696">
        <f>SUM(O19)</f>
        <v>50000</v>
      </c>
      <c r="O19" s="563">
        <v>50000</v>
      </c>
      <c r="P19" s="561"/>
      <c r="Q19" s="561"/>
      <c r="R19" s="563"/>
      <c r="S19" s="741"/>
      <c r="T19" s="558"/>
    </row>
    <row r="20" spans="1:20" s="215" customFormat="1" ht="33.75" customHeight="1">
      <c r="A20" s="231">
        <v>750</v>
      </c>
      <c r="B20" s="221"/>
      <c r="C20" s="713" t="s">
        <v>75</v>
      </c>
      <c r="D20" s="665">
        <f>SUM(E20+N20)</f>
        <v>5388712</v>
      </c>
      <c r="E20" s="518">
        <f>SUM(E21:E26)</f>
        <v>5388712</v>
      </c>
      <c r="F20" s="518">
        <f>SUM(F21:F26)</f>
        <v>5388712</v>
      </c>
      <c r="G20" s="518">
        <f aca="true" t="shared" si="5" ref="G20:M20">SUM(G21:G26)</f>
        <v>4026712</v>
      </c>
      <c r="H20" s="518">
        <f t="shared" si="5"/>
        <v>1362000</v>
      </c>
      <c r="I20" s="518">
        <f t="shared" si="5"/>
        <v>0</v>
      </c>
      <c r="J20" s="518">
        <f t="shared" si="5"/>
        <v>405000</v>
      </c>
      <c r="K20" s="518">
        <f t="shared" si="5"/>
        <v>0</v>
      </c>
      <c r="L20" s="518">
        <f t="shared" si="5"/>
        <v>0</v>
      </c>
      <c r="M20" s="530">
        <f t="shared" si="5"/>
        <v>0</v>
      </c>
      <c r="N20" s="695">
        <f aca="true" t="shared" si="6" ref="N20:S20">SUM(N21+N22)</f>
        <v>0</v>
      </c>
      <c r="O20" s="518">
        <f t="shared" si="6"/>
        <v>0</v>
      </c>
      <c r="P20" s="518">
        <f t="shared" si="6"/>
        <v>0</v>
      </c>
      <c r="Q20" s="518">
        <f t="shared" si="6"/>
        <v>0</v>
      </c>
      <c r="R20" s="518">
        <f t="shared" si="6"/>
        <v>0</v>
      </c>
      <c r="S20" s="677">
        <f t="shared" si="6"/>
        <v>0</v>
      </c>
      <c r="T20" s="216"/>
    </row>
    <row r="21" spans="1:20" s="548" customFormat="1" ht="23.25" customHeight="1">
      <c r="A21" s="553"/>
      <c r="B21" s="554">
        <v>75011</v>
      </c>
      <c r="C21" s="716" t="s">
        <v>76</v>
      </c>
      <c r="D21" s="700">
        <f t="shared" si="1"/>
        <v>441158</v>
      </c>
      <c r="E21" s="545">
        <v>441158</v>
      </c>
      <c r="F21" s="545">
        <f aca="true" t="shared" si="7" ref="F21:F26">SUM(G21+H21)</f>
        <v>441158</v>
      </c>
      <c r="G21" s="555">
        <v>432658</v>
      </c>
      <c r="H21" s="555">
        <v>8500</v>
      </c>
      <c r="I21" s="556"/>
      <c r="J21" s="556"/>
      <c r="K21" s="556"/>
      <c r="L21" s="556"/>
      <c r="M21" s="556"/>
      <c r="N21" s="696">
        <f aca="true" t="shared" si="8" ref="N21:N26">SUM(O21)</f>
        <v>0</v>
      </c>
      <c r="O21" s="556"/>
      <c r="P21" s="556"/>
      <c r="Q21" s="556"/>
      <c r="R21" s="556"/>
      <c r="S21" s="678"/>
      <c r="T21" s="558"/>
    </row>
    <row r="22" spans="1:20" s="548" customFormat="1" ht="23.25" customHeight="1">
      <c r="A22" s="542"/>
      <c r="B22" s="564">
        <v>75022</v>
      </c>
      <c r="C22" s="714" t="s">
        <v>122</v>
      </c>
      <c r="D22" s="701">
        <f t="shared" si="1"/>
        <v>321500</v>
      </c>
      <c r="E22" s="544">
        <v>321500</v>
      </c>
      <c r="F22" s="545">
        <f t="shared" si="7"/>
        <v>321500</v>
      </c>
      <c r="G22" s="546"/>
      <c r="H22" s="546">
        <v>321500</v>
      </c>
      <c r="I22" s="547"/>
      <c r="J22" s="547">
        <v>295000</v>
      </c>
      <c r="K22" s="547"/>
      <c r="L22" s="547"/>
      <c r="M22" s="547"/>
      <c r="N22" s="696">
        <f t="shared" si="8"/>
        <v>0</v>
      </c>
      <c r="O22" s="547"/>
      <c r="P22" s="547"/>
      <c r="Q22" s="547"/>
      <c r="R22" s="547"/>
      <c r="S22" s="601"/>
      <c r="T22" s="558"/>
    </row>
    <row r="23" spans="1:20" s="548" customFormat="1" ht="23.25" customHeight="1">
      <c r="A23" s="542"/>
      <c r="B23" s="564">
        <v>75023</v>
      </c>
      <c r="C23" s="714" t="s">
        <v>78</v>
      </c>
      <c r="D23" s="702">
        <f t="shared" si="1"/>
        <v>4406054</v>
      </c>
      <c r="E23" s="544">
        <v>4406054</v>
      </c>
      <c r="F23" s="545">
        <f t="shared" si="7"/>
        <v>4406054</v>
      </c>
      <c r="G23" s="546">
        <v>3578054</v>
      </c>
      <c r="H23" s="546">
        <v>828000</v>
      </c>
      <c r="I23" s="547"/>
      <c r="J23" s="547">
        <v>10000</v>
      </c>
      <c r="K23" s="547"/>
      <c r="L23" s="547"/>
      <c r="M23" s="547"/>
      <c r="N23" s="696">
        <f t="shared" si="8"/>
        <v>0</v>
      </c>
      <c r="O23" s="547"/>
      <c r="P23" s="547"/>
      <c r="Q23" s="547"/>
      <c r="R23" s="547"/>
      <c r="S23" s="601"/>
      <c r="T23" s="558"/>
    </row>
    <row r="24" spans="1:20" s="548" customFormat="1" ht="43.5" customHeight="1" thickBot="1">
      <c r="A24" s="767"/>
      <c r="B24" s="768">
        <v>75058</v>
      </c>
      <c r="C24" s="769" t="s">
        <v>123</v>
      </c>
      <c r="D24" s="770">
        <f t="shared" si="1"/>
        <v>50000</v>
      </c>
      <c r="E24" s="771">
        <v>50000</v>
      </c>
      <c r="F24" s="772">
        <f t="shared" si="7"/>
        <v>50000</v>
      </c>
      <c r="G24" s="773">
        <v>10000</v>
      </c>
      <c r="H24" s="773">
        <v>40000</v>
      </c>
      <c r="I24" s="774"/>
      <c r="J24" s="774"/>
      <c r="K24" s="774"/>
      <c r="L24" s="774"/>
      <c r="M24" s="774"/>
      <c r="N24" s="776">
        <f t="shared" si="8"/>
        <v>0</v>
      </c>
      <c r="O24" s="774"/>
      <c r="P24" s="774"/>
      <c r="Q24" s="774"/>
      <c r="R24" s="774"/>
      <c r="S24" s="775"/>
      <c r="T24" s="558"/>
    </row>
    <row r="25" spans="1:20" s="548" customFormat="1" ht="34.5" customHeight="1">
      <c r="A25" s="777"/>
      <c r="B25" s="778">
        <v>75075</v>
      </c>
      <c r="C25" s="779" t="s">
        <v>124</v>
      </c>
      <c r="D25" s="899">
        <f t="shared" si="1"/>
        <v>70000</v>
      </c>
      <c r="E25" s="781">
        <v>70000</v>
      </c>
      <c r="F25" s="781">
        <f t="shared" si="7"/>
        <v>70000</v>
      </c>
      <c r="G25" s="782">
        <v>6000</v>
      </c>
      <c r="H25" s="782">
        <v>64000</v>
      </c>
      <c r="I25" s="783"/>
      <c r="J25" s="783"/>
      <c r="K25" s="783"/>
      <c r="L25" s="783"/>
      <c r="M25" s="784"/>
      <c r="N25" s="794">
        <f t="shared" si="8"/>
        <v>0</v>
      </c>
      <c r="O25" s="783"/>
      <c r="P25" s="783"/>
      <c r="Q25" s="783"/>
      <c r="R25" s="783"/>
      <c r="S25" s="784"/>
      <c r="T25" s="598"/>
    </row>
    <row r="26" spans="1:20" s="548" customFormat="1" ht="23.25" customHeight="1">
      <c r="A26" s="565"/>
      <c r="B26" s="566">
        <v>75095</v>
      </c>
      <c r="C26" s="719" t="s">
        <v>51</v>
      </c>
      <c r="D26" s="704">
        <f t="shared" si="1"/>
        <v>100000</v>
      </c>
      <c r="E26" s="567">
        <v>100000</v>
      </c>
      <c r="F26" s="545">
        <f t="shared" si="7"/>
        <v>100000</v>
      </c>
      <c r="G26" s="568"/>
      <c r="H26" s="568">
        <v>100000</v>
      </c>
      <c r="I26" s="569"/>
      <c r="J26" s="569">
        <v>100000</v>
      </c>
      <c r="K26" s="569"/>
      <c r="L26" s="569"/>
      <c r="M26" s="679"/>
      <c r="N26" s="696">
        <f t="shared" si="8"/>
        <v>0</v>
      </c>
      <c r="O26" s="569"/>
      <c r="P26" s="569"/>
      <c r="Q26" s="569"/>
      <c r="R26" s="569"/>
      <c r="S26" s="679"/>
      <c r="T26" s="598"/>
    </row>
    <row r="27" spans="1:20" s="215" customFormat="1" ht="81" customHeight="1">
      <c r="A27" s="231">
        <v>751</v>
      </c>
      <c r="B27" s="221"/>
      <c r="C27" s="713" t="s">
        <v>545</v>
      </c>
      <c r="D27" s="665">
        <f t="shared" si="1"/>
        <v>3956</v>
      </c>
      <c r="E27" s="518">
        <f aca="true" t="shared" si="9" ref="E27:M27">SUM(E28)</f>
        <v>3956</v>
      </c>
      <c r="F27" s="518">
        <f t="shared" si="9"/>
        <v>3956</v>
      </c>
      <c r="G27" s="518">
        <f t="shared" si="9"/>
        <v>3956</v>
      </c>
      <c r="H27" s="518">
        <f t="shared" si="9"/>
        <v>0</v>
      </c>
      <c r="I27" s="518">
        <f t="shared" si="9"/>
        <v>0</v>
      </c>
      <c r="J27" s="518">
        <f t="shared" si="9"/>
        <v>0</v>
      </c>
      <c r="K27" s="518">
        <f t="shared" si="9"/>
        <v>0</v>
      </c>
      <c r="L27" s="518">
        <f t="shared" si="9"/>
        <v>0</v>
      </c>
      <c r="M27" s="677">
        <f t="shared" si="9"/>
        <v>0</v>
      </c>
      <c r="N27" s="695">
        <f>SUM(N28)</f>
        <v>0</v>
      </c>
      <c r="O27" s="518">
        <f>SUM(O28)</f>
        <v>0</v>
      </c>
      <c r="P27" s="518"/>
      <c r="Q27" s="518">
        <f aca="true" t="shared" si="10" ref="P27:S29">SUM(Q28+Q29)</f>
        <v>0</v>
      </c>
      <c r="R27" s="518">
        <f t="shared" si="10"/>
        <v>0</v>
      </c>
      <c r="S27" s="677">
        <f t="shared" si="10"/>
        <v>0</v>
      </c>
      <c r="T27" s="596"/>
    </row>
    <row r="28" spans="1:20" s="548" customFormat="1" ht="53.25" customHeight="1">
      <c r="A28" s="559"/>
      <c r="B28" s="560">
        <v>75101</v>
      </c>
      <c r="C28" s="720" t="s">
        <v>544</v>
      </c>
      <c r="D28" s="705">
        <f t="shared" si="1"/>
        <v>3956</v>
      </c>
      <c r="E28" s="570">
        <v>3956</v>
      </c>
      <c r="F28" s="545">
        <f>SUM(G28+H28)</f>
        <v>3956</v>
      </c>
      <c r="G28" s="570">
        <v>3956</v>
      </c>
      <c r="H28" s="570"/>
      <c r="I28" s="563"/>
      <c r="J28" s="563"/>
      <c r="K28" s="563"/>
      <c r="L28" s="563"/>
      <c r="M28" s="680"/>
      <c r="N28" s="696">
        <f>SUM(O28)</f>
        <v>0</v>
      </c>
      <c r="O28" s="563"/>
      <c r="P28" s="563"/>
      <c r="Q28" s="563"/>
      <c r="R28" s="563"/>
      <c r="S28" s="680"/>
      <c r="T28" s="598"/>
    </row>
    <row r="29" spans="1:20" s="215" customFormat="1" ht="54" customHeight="1">
      <c r="A29" s="603">
        <v>754</v>
      </c>
      <c r="B29" s="221"/>
      <c r="C29" s="713" t="s">
        <v>81</v>
      </c>
      <c r="D29" s="665">
        <f>SUM(E29+N29)</f>
        <v>1127555</v>
      </c>
      <c r="E29" s="518">
        <f aca="true" t="shared" si="11" ref="E29:M29">SUM(E30:E32)</f>
        <v>567555</v>
      </c>
      <c r="F29" s="552">
        <f t="shared" si="11"/>
        <v>567555</v>
      </c>
      <c r="G29" s="552">
        <f t="shared" si="11"/>
        <v>393755</v>
      </c>
      <c r="H29" s="552">
        <f t="shared" si="11"/>
        <v>173800</v>
      </c>
      <c r="I29" s="518">
        <f t="shared" si="11"/>
        <v>0</v>
      </c>
      <c r="J29" s="552">
        <f t="shared" si="11"/>
        <v>48000</v>
      </c>
      <c r="K29" s="518">
        <f t="shared" si="11"/>
        <v>0</v>
      </c>
      <c r="L29" s="518">
        <f t="shared" si="11"/>
        <v>0</v>
      </c>
      <c r="M29" s="677">
        <f t="shared" si="11"/>
        <v>0</v>
      </c>
      <c r="N29" s="695">
        <f>SUM(N30+N32)</f>
        <v>560000</v>
      </c>
      <c r="O29" s="695">
        <f>SUM(O30+O32)</f>
        <v>560000</v>
      </c>
      <c r="P29" s="518">
        <f t="shared" si="10"/>
        <v>0</v>
      </c>
      <c r="Q29" s="518">
        <f t="shared" si="10"/>
        <v>0</v>
      </c>
      <c r="R29" s="518">
        <f t="shared" si="10"/>
        <v>0</v>
      </c>
      <c r="S29" s="677">
        <f t="shared" si="10"/>
        <v>0</v>
      </c>
      <c r="T29" s="596"/>
    </row>
    <row r="30" spans="1:20" s="548" customFormat="1" ht="23.25" customHeight="1">
      <c r="A30" s="571"/>
      <c r="B30" s="554">
        <v>75412</v>
      </c>
      <c r="C30" s="716" t="s">
        <v>125</v>
      </c>
      <c r="D30" s="706">
        <f t="shared" si="1"/>
        <v>711500</v>
      </c>
      <c r="E30" s="555">
        <v>151500</v>
      </c>
      <c r="F30" s="557">
        <f>SUM(G30+H30)</f>
        <v>151500</v>
      </c>
      <c r="G30" s="557">
        <v>22200</v>
      </c>
      <c r="H30" s="557">
        <v>129300</v>
      </c>
      <c r="I30" s="556"/>
      <c r="J30" s="557">
        <v>40000</v>
      </c>
      <c r="K30" s="556"/>
      <c r="L30" s="556"/>
      <c r="M30" s="678"/>
      <c r="N30" s="696">
        <f>SUM(O30)</f>
        <v>560000</v>
      </c>
      <c r="O30" s="556">
        <v>560000</v>
      </c>
      <c r="P30" s="557"/>
      <c r="Q30" s="556"/>
      <c r="R30" s="556"/>
      <c r="S30" s="604"/>
      <c r="T30" s="598"/>
    </row>
    <row r="31" spans="1:20" s="548" customFormat="1" ht="23.25" customHeight="1">
      <c r="A31" s="542"/>
      <c r="B31" s="564">
        <v>75414</v>
      </c>
      <c r="C31" s="714" t="s">
        <v>82</v>
      </c>
      <c r="D31" s="702">
        <f t="shared" si="1"/>
        <v>1000</v>
      </c>
      <c r="E31" s="546">
        <v>1000</v>
      </c>
      <c r="F31" s="545">
        <f>SUM(G31+H31)</f>
        <v>1000</v>
      </c>
      <c r="G31" s="546"/>
      <c r="H31" s="546">
        <v>1000</v>
      </c>
      <c r="I31" s="547"/>
      <c r="J31" s="547"/>
      <c r="K31" s="547"/>
      <c r="L31" s="547"/>
      <c r="M31" s="601"/>
      <c r="N31" s="696">
        <f>SUM(O31)</f>
        <v>0</v>
      </c>
      <c r="O31" s="547"/>
      <c r="P31" s="547"/>
      <c r="Q31" s="547"/>
      <c r="R31" s="547"/>
      <c r="S31" s="601"/>
      <c r="T31" s="598"/>
    </row>
    <row r="32" spans="1:20" s="548" customFormat="1" ht="23.25" customHeight="1">
      <c r="A32" s="542"/>
      <c r="B32" s="564">
        <v>75416</v>
      </c>
      <c r="C32" s="714" t="s">
        <v>261</v>
      </c>
      <c r="D32" s="702">
        <f t="shared" si="1"/>
        <v>415055</v>
      </c>
      <c r="E32" s="546">
        <v>415055</v>
      </c>
      <c r="F32" s="545">
        <f>SUM(G32+H32)</f>
        <v>415055</v>
      </c>
      <c r="G32" s="546">
        <v>371555</v>
      </c>
      <c r="H32" s="546">
        <v>43500</v>
      </c>
      <c r="I32" s="547"/>
      <c r="J32" s="547">
        <v>8000</v>
      </c>
      <c r="K32" s="547"/>
      <c r="L32" s="547"/>
      <c r="M32" s="601"/>
      <c r="N32" s="696">
        <f>SUM(O32)</f>
        <v>0</v>
      </c>
      <c r="O32" s="547"/>
      <c r="P32" s="547"/>
      <c r="Q32" s="547"/>
      <c r="R32" s="547"/>
      <c r="S32" s="601"/>
      <c r="T32" s="598"/>
    </row>
    <row r="33" spans="1:20" s="216" customFormat="1" ht="105.75" customHeight="1">
      <c r="A33" s="231">
        <v>756</v>
      </c>
      <c r="B33" s="221"/>
      <c r="C33" s="713" t="s">
        <v>546</v>
      </c>
      <c r="D33" s="665">
        <f t="shared" si="1"/>
        <v>408000</v>
      </c>
      <c r="E33" s="518">
        <f>SUM(E34)</f>
        <v>408000</v>
      </c>
      <c r="F33" s="518">
        <f aca="true" t="shared" si="12" ref="F33:M33">SUM(F34)</f>
        <v>408000</v>
      </c>
      <c r="G33" s="518">
        <f t="shared" si="12"/>
        <v>370000</v>
      </c>
      <c r="H33" s="518">
        <f t="shared" si="12"/>
        <v>38000</v>
      </c>
      <c r="I33" s="518">
        <f t="shared" si="12"/>
        <v>0</v>
      </c>
      <c r="J33" s="518">
        <f t="shared" si="12"/>
        <v>0</v>
      </c>
      <c r="K33" s="518">
        <f t="shared" si="12"/>
        <v>0</v>
      </c>
      <c r="L33" s="518">
        <f t="shared" si="12"/>
        <v>0</v>
      </c>
      <c r="M33" s="677">
        <f t="shared" si="12"/>
        <v>0</v>
      </c>
      <c r="N33" s="695">
        <f aca="true" t="shared" si="13" ref="N33:S33">SUM(N34+N35)</f>
        <v>0</v>
      </c>
      <c r="O33" s="518">
        <f t="shared" si="13"/>
        <v>0</v>
      </c>
      <c r="P33" s="518">
        <f t="shared" si="13"/>
        <v>0</v>
      </c>
      <c r="Q33" s="518">
        <f t="shared" si="13"/>
        <v>0</v>
      </c>
      <c r="R33" s="518">
        <f t="shared" si="13"/>
        <v>0</v>
      </c>
      <c r="S33" s="677">
        <f t="shared" si="13"/>
        <v>0</v>
      </c>
      <c r="T33" s="596"/>
    </row>
    <row r="34" spans="1:20" s="548" customFormat="1" ht="52.5" customHeight="1">
      <c r="A34" s="559"/>
      <c r="B34" s="560">
        <v>75647</v>
      </c>
      <c r="C34" s="720" t="s">
        <v>150</v>
      </c>
      <c r="D34" s="705">
        <f aca="true" t="shared" si="14" ref="D34:D65">SUM(E34+N34)</f>
        <v>408000</v>
      </c>
      <c r="E34" s="570">
        <v>408000</v>
      </c>
      <c r="F34" s="545">
        <f>SUM(G34+H34)</f>
        <v>408000</v>
      </c>
      <c r="G34" s="570">
        <v>370000</v>
      </c>
      <c r="H34" s="570">
        <v>38000</v>
      </c>
      <c r="I34" s="563"/>
      <c r="J34" s="563"/>
      <c r="K34" s="563"/>
      <c r="L34" s="563"/>
      <c r="M34" s="680"/>
      <c r="N34" s="696">
        <f>SUM(O34)</f>
        <v>0</v>
      </c>
      <c r="O34" s="563"/>
      <c r="P34" s="563"/>
      <c r="Q34" s="563"/>
      <c r="R34" s="563"/>
      <c r="S34" s="680"/>
      <c r="T34" s="598"/>
    </row>
    <row r="35" spans="1:20" s="217" customFormat="1" ht="36.75" customHeight="1">
      <c r="A35" s="603">
        <v>757</v>
      </c>
      <c r="B35" s="742"/>
      <c r="C35" s="743" t="s">
        <v>267</v>
      </c>
      <c r="D35" s="695">
        <f t="shared" si="14"/>
        <v>1603000</v>
      </c>
      <c r="E35" s="518">
        <f>SUM(E36:E37)</f>
        <v>1603000</v>
      </c>
      <c r="F35" s="552">
        <f>SUM(F36:F37)</f>
        <v>1603000</v>
      </c>
      <c r="G35" s="552">
        <f aca="true" t="shared" si="15" ref="G35:M35">SUM(G36:G37)</f>
        <v>0</v>
      </c>
      <c r="H35" s="552">
        <f t="shared" si="15"/>
        <v>1603000</v>
      </c>
      <c r="I35" s="552">
        <f t="shared" si="15"/>
        <v>0</v>
      </c>
      <c r="J35" s="552">
        <f t="shared" si="15"/>
        <v>0</v>
      </c>
      <c r="K35" s="518">
        <f t="shared" si="15"/>
        <v>0</v>
      </c>
      <c r="L35" s="518">
        <f t="shared" si="15"/>
        <v>926000</v>
      </c>
      <c r="M35" s="677">
        <f t="shared" si="15"/>
        <v>677000</v>
      </c>
      <c r="N35" s="745">
        <f aca="true" t="shared" si="16" ref="N35:S35">SUM(N36+N37)</f>
        <v>0</v>
      </c>
      <c r="O35" s="552">
        <f t="shared" si="16"/>
        <v>0</v>
      </c>
      <c r="P35" s="518">
        <f t="shared" si="16"/>
        <v>0</v>
      </c>
      <c r="Q35" s="552">
        <f t="shared" si="16"/>
        <v>0</v>
      </c>
      <c r="R35" s="552">
        <f t="shared" si="16"/>
        <v>0</v>
      </c>
      <c r="S35" s="747">
        <f t="shared" si="16"/>
        <v>0</v>
      </c>
      <c r="T35" s="599"/>
    </row>
    <row r="36" spans="1:20" s="548" customFormat="1" ht="54.75" customHeight="1">
      <c r="A36" s="571"/>
      <c r="B36" s="572">
        <v>75702</v>
      </c>
      <c r="C36" s="721" t="s">
        <v>268</v>
      </c>
      <c r="D36" s="744">
        <f t="shared" si="14"/>
        <v>677000</v>
      </c>
      <c r="E36" s="545">
        <v>677000</v>
      </c>
      <c r="F36" s="557">
        <f>SUM(G36+H36)</f>
        <v>677000</v>
      </c>
      <c r="G36" s="557"/>
      <c r="H36" s="557">
        <v>677000</v>
      </c>
      <c r="I36" s="557"/>
      <c r="J36" s="557"/>
      <c r="K36" s="556"/>
      <c r="L36" s="556"/>
      <c r="M36" s="678">
        <v>677000</v>
      </c>
      <c r="N36" s="746">
        <f>SUM(O36)</f>
        <v>0</v>
      </c>
      <c r="O36" s="557"/>
      <c r="P36" s="556"/>
      <c r="Q36" s="557"/>
      <c r="R36" s="557"/>
      <c r="S36" s="604"/>
      <c r="T36" s="598"/>
    </row>
    <row r="37" spans="1:20" s="548" customFormat="1" ht="71.25" customHeight="1">
      <c r="A37" s="559"/>
      <c r="B37" s="560">
        <v>75704</v>
      </c>
      <c r="C37" s="720" t="s">
        <v>269</v>
      </c>
      <c r="D37" s="707">
        <f t="shared" si="14"/>
        <v>926000</v>
      </c>
      <c r="E37" s="562">
        <v>926000</v>
      </c>
      <c r="F37" s="545">
        <f>SUM(G37+H37)</f>
        <v>926000</v>
      </c>
      <c r="G37" s="570"/>
      <c r="H37" s="570">
        <v>926000</v>
      </c>
      <c r="I37" s="563"/>
      <c r="J37" s="563"/>
      <c r="K37" s="563"/>
      <c r="L37" s="563">
        <v>926000</v>
      </c>
      <c r="M37" s="680"/>
      <c r="N37" s="696">
        <f>SUM(O37)</f>
        <v>0</v>
      </c>
      <c r="O37" s="563"/>
      <c r="P37" s="563"/>
      <c r="Q37" s="563"/>
      <c r="R37" s="563"/>
      <c r="S37" s="680"/>
      <c r="T37" s="598"/>
    </row>
    <row r="38" spans="1:20" s="215" customFormat="1" ht="23.25" customHeight="1">
      <c r="A38" s="231">
        <v>758</v>
      </c>
      <c r="B38" s="221"/>
      <c r="C38" s="713" t="s">
        <v>141</v>
      </c>
      <c r="D38" s="665">
        <f t="shared" si="14"/>
        <v>10287055</v>
      </c>
      <c r="E38" s="518">
        <f>SUM(E39)</f>
        <v>1061721</v>
      </c>
      <c r="F38" s="518">
        <f>SUM(F39)</f>
        <v>1061721</v>
      </c>
      <c r="G38" s="518">
        <f>SUM(G39)</f>
        <v>0</v>
      </c>
      <c r="H38" s="518">
        <f>SUM(H39)</f>
        <v>1061721</v>
      </c>
      <c r="I38" s="530"/>
      <c r="J38" s="530"/>
      <c r="K38" s="530"/>
      <c r="L38" s="530"/>
      <c r="M38" s="677"/>
      <c r="N38" s="695">
        <f>SUM(N39)</f>
        <v>9225334</v>
      </c>
      <c r="O38" s="518">
        <f>SUM(O39)</f>
        <v>9225334</v>
      </c>
      <c r="P38" s="518">
        <f>SUM(P39)</f>
        <v>9225334</v>
      </c>
      <c r="Q38" s="518">
        <f>SUM(Q39+Q40)</f>
        <v>0</v>
      </c>
      <c r="R38" s="518">
        <f>SUM(R39+R40)</f>
        <v>0</v>
      </c>
      <c r="S38" s="677">
        <f>SUM(S39+S40)</f>
        <v>0</v>
      </c>
      <c r="T38" s="596"/>
    </row>
    <row r="39" spans="1:20" s="215" customFormat="1" ht="18" customHeight="1" thickBot="1">
      <c r="A39" s="892"/>
      <c r="B39" s="893">
        <v>75818</v>
      </c>
      <c r="C39" s="894" t="s">
        <v>126</v>
      </c>
      <c r="D39" s="895">
        <f t="shared" si="14"/>
        <v>10287055</v>
      </c>
      <c r="E39" s="896">
        <v>1061721</v>
      </c>
      <c r="F39" s="897">
        <f>SUM(G39+H39)</f>
        <v>1061721</v>
      </c>
      <c r="G39" s="898"/>
      <c r="H39" s="898">
        <v>1061721</v>
      </c>
      <c r="I39" s="795"/>
      <c r="J39" s="795"/>
      <c r="K39" s="795"/>
      <c r="L39" s="795"/>
      <c r="M39" s="796"/>
      <c r="N39" s="776">
        <f>SUM(O39)</f>
        <v>9225334</v>
      </c>
      <c r="O39" s="795">
        <v>9225334</v>
      </c>
      <c r="P39" s="795">
        <v>9225334</v>
      </c>
      <c r="Q39" s="795"/>
      <c r="R39" s="795"/>
      <c r="S39" s="796"/>
      <c r="T39" s="596"/>
    </row>
    <row r="40" spans="1:20" s="215" customFormat="1" ht="30.75" customHeight="1" thickBot="1">
      <c r="A40" s="785">
        <v>801</v>
      </c>
      <c r="B40" s="786"/>
      <c r="C40" s="787" t="s">
        <v>101</v>
      </c>
      <c r="D40" s="711">
        <f t="shared" si="14"/>
        <v>21872453</v>
      </c>
      <c r="E40" s="788">
        <f aca="true" t="shared" si="17" ref="E40:M40">SUM(E41:E48)</f>
        <v>21815453</v>
      </c>
      <c r="F40" s="788">
        <f t="shared" si="17"/>
        <v>21815453</v>
      </c>
      <c r="G40" s="788">
        <f t="shared" si="17"/>
        <v>18215285</v>
      </c>
      <c r="H40" s="788">
        <f t="shared" si="17"/>
        <v>3600168</v>
      </c>
      <c r="I40" s="788">
        <f t="shared" si="17"/>
        <v>0</v>
      </c>
      <c r="J40" s="788">
        <f t="shared" si="17"/>
        <v>201971</v>
      </c>
      <c r="K40" s="788">
        <f t="shared" si="17"/>
        <v>0</v>
      </c>
      <c r="L40" s="788">
        <f t="shared" si="17"/>
        <v>0</v>
      </c>
      <c r="M40" s="789">
        <f t="shared" si="17"/>
        <v>0</v>
      </c>
      <c r="N40" s="797">
        <f>SUM(N41:N48)</f>
        <v>57000</v>
      </c>
      <c r="O40" s="797">
        <f>SUM(O41:O48)</f>
        <v>57000</v>
      </c>
      <c r="P40" s="797">
        <f>SUM(P41+P42)</f>
        <v>0</v>
      </c>
      <c r="Q40" s="797">
        <f>SUM(Q41+Q42)</f>
        <v>0</v>
      </c>
      <c r="R40" s="797">
        <f>SUM(R41+R42)</f>
        <v>0</v>
      </c>
      <c r="S40" s="798">
        <f>SUM(S41+S42)</f>
        <v>0</v>
      </c>
      <c r="T40" s="596"/>
    </row>
    <row r="41" spans="1:20" s="548" customFormat="1" ht="23.25" customHeight="1">
      <c r="A41" s="553"/>
      <c r="B41" s="554">
        <v>80101</v>
      </c>
      <c r="C41" s="716" t="s">
        <v>127</v>
      </c>
      <c r="D41" s="744">
        <f t="shared" si="14"/>
        <v>8841072</v>
      </c>
      <c r="E41" s="556">
        <v>8814072</v>
      </c>
      <c r="F41" s="555">
        <f aca="true" t="shared" si="18" ref="F41:F48">SUM(G41+H41)</f>
        <v>8814072</v>
      </c>
      <c r="G41" s="555">
        <v>7649162</v>
      </c>
      <c r="H41" s="555">
        <v>1164910</v>
      </c>
      <c r="I41" s="556"/>
      <c r="J41" s="556">
        <v>116916</v>
      </c>
      <c r="K41" s="556"/>
      <c r="L41" s="556"/>
      <c r="M41" s="678"/>
      <c r="N41" s="696">
        <f aca="true" t="shared" si="19" ref="N41:N48">SUM(O41)</f>
        <v>27000</v>
      </c>
      <c r="O41" s="573">
        <v>27000</v>
      </c>
      <c r="P41" s="573"/>
      <c r="Q41" s="573"/>
      <c r="R41" s="573"/>
      <c r="S41" s="604"/>
      <c r="T41" s="598"/>
    </row>
    <row r="42" spans="1:20" s="548" customFormat="1" ht="34.5" customHeight="1">
      <c r="A42" s="553"/>
      <c r="B42" s="554">
        <v>80103</v>
      </c>
      <c r="C42" s="716" t="s">
        <v>547</v>
      </c>
      <c r="D42" s="701">
        <f t="shared" si="14"/>
        <v>657126</v>
      </c>
      <c r="E42" s="556">
        <v>657126</v>
      </c>
      <c r="F42" s="546">
        <f t="shared" si="18"/>
        <v>657126</v>
      </c>
      <c r="G42" s="556">
        <v>552063</v>
      </c>
      <c r="H42" s="556">
        <v>105063</v>
      </c>
      <c r="I42" s="556"/>
      <c r="J42" s="556">
        <v>22109</v>
      </c>
      <c r="K42" s="556"/>
      <c r="L42" s="556"/>
      <c r="M42" s="678"/>
      <c r="N42" s="696">
        <f t="shared" si="19"/>
        <v>0</v>
      </c>
      <c r="O42" s="556"/>
      <c r="P42" s="556"/>
      <c r="Q42" s="556"/>
      <c r="R42" s="556"/>
      <c r="S42" s="678"/>
      <c r="T42" s="598"/>
    </row>
    <row r="43" spans="1:20" s="548" customFormat="1" ht="16.5" customHeight="1">
      <c r="A43" s="542"/>
      <c r="B43" s="564">
        <v>80104</v>
      </c>
      <c r="C43" s="714" t="s">
        <v>103</v>
      </c>
      <c r="D43" s="702">
        <f t="shared" si="14"/>
        <v>5087451</v>
      </c>
      <c r="E43" s="547">
        <v>5057451</v>
      </c>
      <c r="F43" s="546">
        <f t="shared" si="18"/>
        <v>5057451</v>
      </c>
      <c r="G43" s="547">
        <v>4375887</v>
      </c>
      <c r="H43" s="547">
        <v>681564</v>
      </c>
      <c r="I43" s="547"/>
      <c r="J43" s="547">
        <v>42198</v>
      </c>
      <c r="K43" s="547"/>
      <c r="L43" s="547"/>
      <c r="M43" s="601"/>
      <c r="N43" s="696">
        <f t="shared" si="19"/>
        <v>30000</v>
      </c>
      <c r="O43" s="547">
        <v>30000</v>
      </c>
      <c r="P43" s="547"/>
      <c r="Q43" s="547"/>
      <c r="R43" s="547"/>
      <c r="S43" s="601"/>
      <c r="T43" s="598"/>
    </row>
    <row r="44" spans="1:20" s="548" customFormat="1" ht="18.75" customHeight="1">
      <c r="A44" s="542"/>
      <c r="B44" s="564">
        <v>80110</v>
      </c>
      <c r="C44" s="714" t="s">
        <v>104</v>
      </c>
      <c r="D44" s="702">
        <f t="shared" si="14"/>
        <v>5742246</v>
      </c>
      <c r="E44" s="547">
        <v>5742246</v>
      </c>
      <c r="F44" s="546">
        <f t="shared" si="18"/>
        <v>5742246</v>
      </c>
      <c r="G44" s="547">
        <v>5038845</v>
      </c>
      <c r="H44" s="547">
        <v>703401</v>
      </c>
      <c r="I44" s="547"/>
      <c r="J44" s="547">
        <v>20748</v>
      </c>
      <c r="K44" s="547"/>
      <c r="L44" s="547"/>
      <c r="M44" s="601"/>
      <c r="N44" s="696">
        <f t="shared" si="19"/>
        <v>0</v>
      </c>
      <c r="O44" s="547"/>
      <c r="P44" s="547"/>
      <c r="Q44" s="547"/>
      <c r="R44" s="547"/>
      <c r="S44" s="601"/>
      <c r="T44" s="598"/>
    </row>
    <row r="45" spans="1:20" s="548" customFormat="1" ht="23.25" customHeight="1">
      <c r="A45" s="542"/>
      <c r="B45" s="564">
        <v>80113</v>
      </c>
      <c r="C45" s="714" t="s">
        <v>128</v>
      </c>
      <c r="D45" s="703">
        <f t="shared" si="14"/>
        <v>660000</v>
      </c>
      <c r="E45" s="547">
        <v>660000</v>
      </c>
      <c r="F45" s="546">
        <f t="shared" si="18"/>
        <v>660000</v>
      </c>
      <c r="G45" s="547"/>
      <c r="H45" s="547">
        <v>660000</v>
      </c>
      <c r="I45" s="547"/>
      <c r="J45" s="547"/>
      <c r="K45" s="547"/>
      <c r="L45" s="547"/>
      <c r="M45" s="601"/>
      <c r="N45" s="696">
        <f t="shared" si="19"/>
        <v>0</v>
      </c>
      <c r="O45" s="547"/>
      <c r="P45" s="547"/>
      <c r="Q45" s="547"/>
      <c r="R45" s="547"/>
      <c r="S45" s="601"/>
      <c r="T45" s="598"/>
    </row>
    <row r="46" spans="1:20" s="548" customFormat="1" ht="38.25" customHeight="1">
      <c r="A46" s="542"/>
      <c r="B46" s="564">
        <v>80146</v>
      </c>
      <c r="C46" s="714" t="s">
        <v>262</v>
      </c>
      <c r="D46" s="701">
        <f t="shared" si="14"/>
        <v>80000</v>
      </c>
      <c r="E46" s="547">
        <v>80000</v>
      </c>
      <c r="F46" s="546">
        <f t="shared" si="18"/>
        <v>80000</v>
      </c>
      <c r="G46" s="547"/>
      <c r="H46" s="547">
        <v>80000</v>
      </c>
      <c r="I46" s="547"/>
      <c r="J46" s="547"/>
      <c r="K46" s="547"/>
      <c r="L46" s="547"/>
      <c r="M46" s="601"/>
      <c r="N46" s="696">
        <f t="shared" si="19"/>
        <v>0</v>
      </c>
      <c r="O46" s="547"/>
      <c r="P46" s="547"/>
      <c r="Q46" s="547"/>
      <c r="R46" s="547"/>
      <c r="S46" s="601"/>
      <c r="T46" s="598"/>
    </row>
    <row r="47" spans="1:20" s="548" customFormat="1" ht="23.25" customHeight="1">
      <c r="A47" s="542"/>
      <c r="B47" s="564">
        <v>80148</v>
      </c>
      <c r="C47" s="714" t="s">
        <v>263</v>
      </c>
      <c r="D47" s="702">
        <f t="shared" si="14"/>
        <v>624558</v>
      </c>
      <c r="E47" s="547">
        <v>624558</v>
      </c>
      <c r="F47" s="546">
        <f t="shared" si="18"/>
        <v>624558</v>
      </c>
      <c r="G47" s="547">
        <v>599328</v>
      </c>
      <c r="H47" s="547">
        <v>25230</v>
      </c>
      <c r="I47" s="547"/>
      <c r="J47" s="547"/>
      <c r="K47" s="547"/>
      <c r="L47" s="547"/>
      <c r="M47" s="601"/>
      <c r="N47" s="696">
        <f t="shared" si="19"/>
        <v>0</v>
      </c>
      <c r="O47" s="547"/>
      <c r="P47" s="547"/>
      <c r="Q47" s="547"/>
      <c r="R47" s="547"/>
      <c r="S47" s="601"/>
      <c r="T47" s="598"/>
    </row>
    <row r="48" spans="1:20" s="548" customFormat="1" ht="23.25" customHeight="1">
      <c r="A48" s="574"/>
      <c r="B48" s="560">
        <v>80195</v>
      </c>
      <c r="C48" s="720" t="s">
        <v>51</v>
      </c>
      <c r="D48" s="704">
        <f t="shared" si="14"/>
        <v>180000</v>
      </c>
      <c r="E48" s="563">
        <v>180000</v>
      </c>
      <c r="F48" s="561">
        <f t="shared" si="18"/>
        <v>180000</v>
      </c>
      <c r="G48" s="563"/>
      <c r="H48" s="563">
        <v>180000</v>
      </c>
      <c r="I48" s="563"/>
      <c r="J48" s="563"/>
      <c r="K48" s="563"/>
      <c r="L48" s="563"/>
      <c r="M48" s="680"/>
      <c r="N48" s="696">
        <f t="shared" si="19"/>
        <v>0</v>
      </c>
      <c r="O48" s="563"/>
      <c r="P48" s="563"/>
      <c r="Q48" s="563"/>
      <c r="R48" s="563"/>
      <c r="S48" s="680"/>
      <c r="T48" s="598"/>
    </row>
    <row r="49" spans="1:20" s="541" customFormat="1" ht="19.5" customHeight="1">
      <c r="A49" s="538">
        <v>851</v>
      </c>
      <c r="B49" s="539"/>
      <c r="C49" s="722" t="s">
        <v>270</v>
      </c>
      <c r="D49" s="665">
        <f t="shared" si="14"/>
        <v>400000</v>
      </c>
      <c r="E49" s="540">
        <f>SUM(E50:E51)</f>
        <v>400000</v>
      </c>
      <c r="F49" s="540">
        <f>SUM(F50:F51)</f>
        <v>400000</v>
      </c>
      <c r="G49" s="540">
        <f>SUM(G50:G51)</f>
        <v>15000</v>
      </c>
      <c r="H49" s="540">
        <f>SUM(H50:H51)</f>
        <v>385000</v>
      </c>
      <c r="I49" s="540">
        <f>SUM(I50:I51)</f>
        <v>160000</v>
      </c>
      <c r="J49" s="540"/>
      <c r="K49" s="540"/>
      <c r="L49" s="540"/>
      <c r="M49" s="681"/>
      <c r="N49" s="695">
        <f aca="true" t="shared" si="20" ref="N49:S49">SUM(N50+N51)</f>
        <v>0</v>
      </c>
      <c r="O49" s="518">
        <f t="shared" si="20"/>
        <v>0</v>
      </c>
      <c r="P49" s="518">
        <f t="shared" si="20"/>
        <v>0</v>
      </c>
      <c r="Q49" s="518">
        <f t="shared" si="20"/>
        <v>0</v>
      </c>
      <c r="R49" s="518">
        <f t="shared" si="20"/>
        <v>0</v>
      </c>
      <c r="S49" s="677">
        <f t="shared" si="20"/>
        <v>0</v>
      </c>
      <c r="T49" s="600"/>
    </row>
    <row r="50" spans="1:20" s="548" customFormat="1" ht="18.75" customHeight="1">
      <c r="A50" s="575"/>
      <c r="B50" s="572">
        <v>85153</v>
      </c>
      <c r="C50" s="720" t="s">
        <v>529</v>
      </c>
      <c r="D50" s="706">
        <f t="shared" si="14"/>
        <v>5000</v>
      </c>
      <c r="E50" s="557">
        <v>5000</v>
      </c>
      <c r="F50" s="546">
        <f>SUM(G50+H50)</f>
        <v>5000</v>
      </c>
      <c r="G50" s="563"/>
      <c r="H50" s="563">
        <v>5000</v>
      </c>
      <c r="I50" s="563"/>
      <c r="J50" s="563"/>
      <c r="K50" s="563"/>
      <c r="L50" s="563"/>
      <c r="M50" s="680"/>
      <c r="N50" s="696">
        <f>SUM(O50)</f>
        <v>0</v>
      </c>
      <c r="O50" s="563"/>
      <c r="P50" s="563"/>
      <c r="Q50" s="563"/>
      <c r="R50" s="563"/>
      <c r="S50" s="680"/>
      <c r="T50" s="598"/>
    </row>
    <row r="51" spans="1:20" s="548" customFormat="1" ht="20.25" customHeight="1">
      <c r="A51" s="542"/>
      <c r="B51" s="564">
        <v>85154</v>
      </c>
      <c r="C51" s="714" t="s">
        <v>271</v>
      </c>
      <c r="D51" s="704">
        <f t="shared" si="14"/>
        <v>395000</v>
      </c>
      <c r="E51" s="555">
        <v>395000</v>
      </c>
      <c r="F51" s="546">
        <f>SUM(G51+H51)</f>
        <v>395000</v>
      </c>
      <c r="G51" s="546">
        <v>15000</v>
      </c>
      <c r="H51" s="546">
        <v>380000</v>
      </c>
      <c r="I51" s="547">
        <v>160000</v>
      </c>
      <c r="J51" s="547"/>
      <c r="K51" s="547"/>
      <c r="L51" s="547"/>
      <c r="M51" s="601"/>
      <c r="N51" s="696">
        <f>SUM(O51)</f>
        <v>0</v>
      </c>
      <c r="O51" s="547"/>
      <c r="P51" s="547"/>
      <c r="Q51" s="547"/>
      <c r="R51" s="547"/>
      <c r="S51" s="601"/>
      <c r="T51" s="598"/>
    </row>
    <row r="52" spans="1:20" s="217" customFormat="1" ht="18" customHeight="1">
      <c r="A52" s="231">
        <v>852</v>
      </c>
      <c r="B52" s="221"/>
      <c r="C52" s="713" t="s">
        <v>105</v>
      </c>
      <c r="D52" s="665">
        <f t="shared" si="14"/>
        <v>8812800</v>
      </c>
      <c r="E52" s="518">
        <f aca="true" t="shared" si="21" ref="E52:M52">SUM(E53:E61)</f>
        <v>8812800</v>
      </c>
      <c r="F52" s="518">
        <f t="shared" si="21"/>
        <v>8812800</v>
      </c>
      <c r="G52" s="518">
        <f t="shared" si="21"/>
        <v>1078145</v>
      </c>
      <c r="H52" s="518">
        <f t="shared" si="21"/>
        <v>7734655</v>
      </c>
      <c r="I52" s="518">
        <f t="shared" si="21"/>
        <v>0</v>
      </c>
      <c r="J52" s="518">
        <f t="shared" si="21"/>
        <v>7059600</v>
      </c>
      <c r="K52" s="518">
        <f t="shared" si="21"/>
        <v>0</v>
      </c>
      <c r="L52" s="518">
        <f t="shared" si="21"/>
        <v>0</v>
      </c>
      <c r="M52" s="677">
        <f t="shared" si="21"/>
        <v>0</v>
      </c>
      <c r="N52" s="695">
        <f aca="true" t="shared" si="22" ref="N52:S52">SUM(N53+N54)</f>
        <v>0</v>
      </c>
      <c r="O52" s="518">
        <f t="shared" si="22"/>
        <v>0</v>
      </c>
      <c r="P52" s="518">
        <f t="shared" si="22"/>
        <v>0</v>
      </c>
      <c r="Q52" s="518">
        <f t="shared" si="22"/>
        <v>0</v>
      </c>
      <c r="R52" s="518">
        <f t="shared" si="22"/>
        <v>0</v>
      </c>
      <c r="S52" s="677">
        <f t="shared" si="22"/>
        <v>0</v>
      </c>
      <c r="T52" s="599"/>
    </row>
    <row r="53" spans="1:20" s="548" customFormat="1" ht="23.25" customHeight="1">
      <c r="A53" s="559"/>
      <c r="B53" s="560">
        <v>85202</v>
      </c>
      <c r="C53" s="720" t="s">
        <v>129</v>
      </c>
      <c r="D53" s="700">
        <f t="shared" si="14"/>
        <v>224000</v>
      </c>
      <c r="E53" s="551">
        <v>224000</v>
      </c>
      <c r="F53" s="557">
        <f aca="true" t="shared" si="23" ref="F53:F60">SUM(G53+H53)</f>
        <v>224000</v>
      </c>
      <c r="G53" s="563">
        <v>0</v>
      </c>
      <c r="H53" s="563">
        <v>224000</v>
      </c>
      <c r="I53" s="563"/>
      <c r="J53" s="563"/>
      <c r="K53" s="563"/>
      <c r="L53" s="563"/>
      <c r="M53" s="680"/>
      <c r="N53" s="696">
        <f aca="true" t="shared" si="24" ref="N53:N61">SUM(O53)</f>
        <v>0</v>
      </c>
      <c r="O53" s="557"/>
      <c r="P53" s="563"/>
      <c r="Q53" s="563"/>
      <c r="R53" s="563"/>
      <c r="S53" s="680"/>
      <c r="T53" s="598"/>
    </row>
    <row r="54" spans="1:20" s="548" customFormat="1" ht="100.5" customHeight="1">
      <c r="A54" s="565"/>
      <c r="B54" s="566">
        <v>85212</v>
      </c>
      <c r="C54" s="719" t="s">
        <v>530</v>
      </c>
      <c r="D54" s="701">
        <f t="shared" si="14"/>
        <v>5654000</v>
      </c>
      <c r="E54" s="569">
        <v>5654000</v>
      </c>
      <c r="F54" s="561">
        <f t="shared" si="23"/>
        <v>5654000</v>
      </c>
      <c r="G54" s="561">
        <v>128345</v>
      </c>
      <c r="H54" s="561">
        <v>5525655</v>
      </c>
      <c r="I54" s="568"/>
      <c r="J54" s="568">
        <v>5391100</v>
      </c>
      <c r="K54" s="561"/>
      <c r="L54" s="568"/>
      <c r="M54" s="679"/>
      <c r="N54" s="749">
        <f t="shared" si="24"/>
        <v>0</v>
      </c>
      <c r="O54" s="563"/>
      <c r="P54" s="569"/>
      <c r="Q54" s="561"/>
      <c r="R54" s="569"/>
      <c r="S54" s="679"/>
      <c r="T54" s="598"/>
    </row>
    <row r="55" spans="1:20" s="548" customFormat="1" ht="116.25" customHeight="1">
      <c r="A55" s="571"/>
      <c r="B55" s="572">
        <v>85213</v>
      </c>
      <c r="C55" s="721" t="s">
        <v>531</v>
      </c>
      <c r="D55" s="748">
        <f t="shared" si="14"/>
        <v>39800</v>
      </c>
      <c r="E55" s="557">
        <v>39800</v>
      </c>
      <c r="F55" s="545">
        <f t="shared" si="23"/>
        <v>39800</v>
      </c>
      <c r="G55" s="555">
        <v>39800</v>
      </c>
      <c r="H55" s="570"/>
      <c r="I55" s="557"/>
      <c r="J55" s="557"/>
      <c r="K55" s="563"/>
      <c r="L55" s="557"/>
      <c r="M55" s="604"/>
      <c r="N55" s="746">
        <f t="shared" si="24"/>
        <v>0</v>
      </c>
      <c r="O55" s="557"/>
      <c r="P55" s="557"/>
      <c r="Q55" s="556"/>
      <c r="R55" s="557"/>
      <c r="S55" s="604"/>
      <c r="T55" s="598"/>
    </row>
    <row r="56" spans="1:20" s="548" customFormat="1" ht="49.5" customHeight="1">
      <c r="A56" s="559"/>
      <c r="B56" s="564">
        <v>85214</v>
      </c>
      <c r="C56" s="714" t="s">
        <v>264</v>
      </c>
      <c r="D56" s="701">
        <f t="shared" si="14"/>
        <v>448000</v>
      </c>
      <c r="E56" s="546">
        <v>448000</v>
      </c>
      <c r="F56" s="545">
        <f t="shared" si="23"/>
        <v>448000</v>
      </c>
      <c r="G56" s="570">
        <v>0</v>
      </c>
      <c r="H56" s="546">
        <v>448000</v>
      </c>
      <c r="I56" s="563"/>
      <c r="J56" s="563">
        <v>448000</v>
      </c>
      <c r="K56" s="546"/>
      <c r="L56" s="546"/>
      <c r="M56" s="680"/>
      <c r="N56" s="696">
        <f t="shared" si="24"/>
        <v>0</v>
      </c>
      <c r="O56" s="563"/>
      <c r="P56" s="563"/>
      <c r="Q56" s="563"/>
      <c r="R56" s="563"/>
      <c r="S56" s="680"/>
      <c r="T56" s="598"/>
    </row>
    <row r="57" spans="1:20" s="548" customFormat="1" ht="23.25" customHeight="1">
      <c r="A57" s="565"/>
      <c r="B57" s="566">
        <v>85215</v>
      </c>
      <c r="C57" s="719" t="s">
        <v>130</v>
      </c>
      <c r="D57" s="702">
        <f t="shared" si="14"/>
        <v>750000</v>
      </c>
      <c r="E57" s="567">
        <v>750000</v>
      </c>
      <c r="F57" s="545">
        <f t="shared" si="23"/>
        <v>750000</v>
      </c>
      <c r="G57" s="568">
        <v>0</v>
      </c>
      <c r="H57" s="568">
        <v>750000</v>
      </c>
      <c r="I57" s="569"/>
      <c r="J57" s="569">
        <v>750000</v>
      </c>
      <c r="K57" s="569"/>
      <c r="L57" s="569"/>
      <c r="M57" s="679"/>
      <c r="N57" s="696">
        <f t="shared" si="24"/>
        <v>0</v>
      </c>
      <c r="O57" s="569"/>
      <c r="P57" s="569"/>
      <c r="Q57" s="569"/>
      <c r="R57" s="569"/>
      <c r="S57" s="679"/>
      <c r="T57" s="598"/>
    </row>
    <row r="58" spans="1:20" s="548" customFormat="1" ht="23.25" customHeight="1">
      <c r="A58" s="565"/>
      <c r="B58" s="566">
        <v>85216</v>
      </c>
      <c r="C58" s="719" t="s">
        <v>520</v>
      </c>
      <c r="D58" s="702">
        <f t="shared" si="14"/>
        <v>364000</v>
      </c>
      <c r="E58" s="567">
        <v>364000</v>
      </c>
      <c r="F58" s="545">
        <f t="shared" si="23"/>
        <v>364000</v>
      </c>
      <c r="G58" s="568">
        <v>0</v>
      </c>
      <c r="H58" s="568">
        <v>364000</v>
      </c>
      <c r="I58" s="569"/>
      <c r="J58" s="569">
        <v>364000</v>
      </c>
      <c r="K58" s="569"/>
      <c r="L58" s="569"/>
      <c r="M58" s="679"/>
      <c r="N58" s="696">
        <f t="shared" si="24"/>
        <v>0</v>
      </c>
      <c r="O58" s="569"/>
      <c r="P58" s="569"/>
      <c r="Q58" s="569"/>
      <c r="R58" s="569"/>
      <c r="S58" s="679"/>
      <c r="T58" s="598"/>
    </row>
    <row r="59" spans="1:20" s="548" customFormat="1" ht="23.25" customHeight="1" thickBot="1">
      <c r="A59" s="767"/>
      <c r="B59" s="768">
        <v>85219</v>
      </c>
      <c r="C59" s="769" t="s">
        <v>112</v>
      </c>
      <c r="D59" s="770">
        <f t="shared" si="14"/>
        <v>983000</v>
      </c>
      <c r="E59" s="771">
        <v>983000</v>
      </c>
      <c r="F59" s="772">
        <f t="shared" si="23"/>
        <v>983000</v>
      </c>
      <c r="G59" s="773">
        <v>910000</v>
      </c>
      <c r="H59" s="773">
        <v>73000</v>
      </c>
      <c r="I59" s="774"/>
      <c r="J59" s="774">
        <v>6500</v>
      </c>
      <c r="K59" s="774"/>
      <c r="L59" s="774"/>
      <c r="M59" s="775"/>
      <c r="N59" s="776">
        <f t="shared" si="24"/>
        <v>0</v>
      </c>
      <c r="O59" s="774"/>
      <c r="P59" s="774"/>
      <c r="Q59" s="774"/>
      <c r="R59" s="774"/>
      <c r="S59" s="775"/>
      <c r="T59" s="598"/>
    </row>
    <row r="60" spans="1:19" s="548" customFormat="1" ht="37.5" customHeight="1">
      <c r="A60" s="777"/>
      <c r="B60" s="778">
        <v>85228</v>
      </c>
      <c r="C60" s="779" t="s">
        <v>113</v>
      </c>
      <c r="D60" s="780">
        <f t="shared" si="14"/>
        <v>250000</v>
      </c>
      <c r="E60" s="781">
        <v>250000</v>
      </c>
      <c r="F60" s="781">
        <f t="shared" si="23"/>
        <v>250000</v>
      </c>
      <c r="G60" s="782">
        <v>0</v>
      </c>
      <c r="H60" s="782">
        <v>250000</v>
      </c>
      <c r="I60" s="783"/>
      <c r="J60" s="783"/>
      <c r="K60" s="783"/>
      <c r="L60" s="783"/>
      <c r="M60" s="784"/>
      <c r="N60" s="794">
        <f t="shared" si="24"/>
        <v>0</v>
      </c>
      <c r="O60" s="783"/>
      <c r="P60" s="783"/>
      <c r="Q60" s="783"/>
      <c r="R60" s="783"/>
      <c r="S60" s="784"/>
    </row>
    <row r="61" spans="1:20" s="548" customFormat="1" ht="23.25" customHeight="1">
      <c r="A61" s="559"/>
      <c r="B61" s="560">
        <v>85295</v>
      </c>
      <c r="C61" s="720" t="s">
        <v>51</v>
      </c>
      <c r="D61" s="704">
        <f t="shared" si="14"/>
        <v>100000</v>
      </c>
      <c r="E61" s="562">
        <v>100000</v>
      </c>
      <c r="F61" s="545">
        <v>100000</v>
      </c>
      <c r="G61" s="570">
        <v>0</v>
      </c>
      <c r="H61" s="570">
        <v>100000</v>
      </c>
      <c r="I61" s="563"/>
      <c r="J61" s="563">
        <v>100000</v>
      </c>
      <c r="K61" s="563"/>
      <c r="L61" s="563"/>
      <c r="M61" s="680"/>
      <c r="N61" s="696">
        <f t="shared" si="24"/>
        <v>0</v>
      </c>
      <c r="O61" s="563"/>
      <c r="P61" s="563"/>
      <c r="Q61" s="563"/>
      <c r="R61" s="563"/>
      <c r="S61" s="680"/>
      <c r="T61" s="598"/>
    </row>
    <row r="62" spans="1:20" s="217" customFormat="1" ht="33" customHeight="1">
      <c r="A62" s="231">
        <v>854</v>
      </c>
      <c r="B62" s="221"/>
      <c r="C62" s="713" t="s">
        <v>131</v>
      </c>
      <c r="D62" s="665">
        <f t="shared" si="14"/>
        <v>871208</v>
      </c>
      <c r="E62" s="523">
        <f aca="true" t="shared" si="25" ref="E62:M62">SUM(E63:E65)</f>
        <v>871208</v>
      </c>
      <c r="F62" s="518">
        <f t="shared" si="25"/>
        <v>871208</v>
      </c>
      <c r="G62" s="518">
        <f t="shared" si="25"/>
        <v>756853</v>
      </c>
      <c r="H62" s="518">
        <f t="shared" si="25"/>
        <v>114355</v>
      </c>
      <c r="I62" s="518">
        <f t="shared" si="25"/>
        <v>0</v>
      </c>
      <c r="J62" s="518">
        <f t="shared" si="25"/>
        <v>32000</v>
      </c>
      <c r="K62" s="518">
        <f t="shared" si="25"/>
        <v>0</v>
      </c>
      <c r="L62" s="518">
        <f t="shared" si="25"/>
        <v>0</v>
      </c>
      <c r="M62" s="677">
        <f t="shared" si="25"/>
        <v>0</v>
      </c>
      <c r="N62" s="695">
        <f aca="true" t="shared" si="26" ref="N62:S62">SUM(N63+N64)</f>
        <v>0</v>
      </c>
      <c r="O62" s="518">
        <f t="shared" si="26"/>
        <v>0</v>
      </c>
      <c r="P62" s="518">
        <f t="shared" si="26"/>
        <v>0</v>
      </c>
      <c r="Q62" s="518">
        <f t="shared" si="26"/>
        <v>0</v>
      </c>
      <c r="R62" s="518">
        <f t="shared" si="26"/>
        <v>0</v>
      </c>
      <c r="S62" s="677">
        <f t="shared" si="26"/>
        <v>0</v>
      </c>
      <c r="T62" s="599"/>
    </row>
    <row r="63" spans="1:20" s="548" customFormat="1" ht="19.5" customHeight="1">
      <c r="A63" s="576"/>
      <c r="B63" s="572">
        <v>85401</v>
      </c>
      <c r="C63" s="721" t="s">
        <v>335</v>
      </c>
      <c r="D63" s="706">
        <f t="shared" si="14"/>
        <v>821208</v>
      </c>
      <c r="E63" s="577">
        <v>821208</v>
      </c>
      <c r="F63" s="545">
        <f>SUM(G63+H63)</f>
        <v>821208</v>
      </c>
      <c r="G63" s="557">
        <v>756853</v>
      </c>
      <c r="H63" s="557">
        <v>64355</v>
      </c>
      <c r="I63" s="573"/>
      <c r="J63" s="573">
        <v>12000</v>
      </c>
      <c r="K63" s="573"/>
      <c r="L63" s="573"/>
      <c r="M63" s="604"/>
      <c r="N63" s="696">
        <f>SUM(O63)</f>
        <v>0</v>
      </c>
      <c r="O63" s="573"/>
      <c r="P63" s="573"/>
      <c r="Q63" s="573"/>
      <c r="R63" s="573"/>
      <c r="S63" s="604"/>
      <c r="T63" s="598"/>
    </row>
    <row r="64" spans="1:20" s="548" customFormat="1" ht="64.5" customHeight="1">
      <c r="A64" s="542"/>
      <c r="B64" s="564">
        <v>85412</v>
      </c>
      <c r="C64" s="714" t="s">
        <v>265</v>
      </c>
      <c r="D64" s="702">
        <f t="shared" si="14"/>
        <v>30000</v>
      </c>
      <c r="E64" s="544">
        <v>30000</v>
      </c>
      <c r="F64" s="545">
        <f>SUM(G64+H64)</f>
        <v>30000</v>
      </c>
      <c r="G64" s="546"/>
      <c r="H64" s="546">
        <v>30000</v>
      </c>
      <c r="I64" s="547"/>
      <c r="J64" s="547"/>
      <c r="K64" s="547"/>
      <c r="L64" s="547"/>
      <c r="M64" s="601"/>
      <c r="N64" s="696">
        <f>SUM(O64)</f>
        <v>0</v>
      </c>
      <c r="O64" s="547"/>
      <c r="P64" s="547"/>
      <c r="Q64" s="547"/>
      <c r="R64" s="547"/>
      <c r="S64" s="601"/>
      <c r="T64" s="598"/>
    </row>
    <row r="65" spans="1:20" s="548" customFormat="1" ht="23.25" customHeight="1">
      <c r="A65" s="565"/>
      <c r="B65" s="607">
        <v>85415</v>
      </c>
      <c r="C65" s="719" t="s">
        <v>132</v>
      </c>
      <c r="D65" s="704">
        <f t="shared" si="14"/>
        <v>20000</v>
      </c>
      <c r="E65" s="567">
        <v>20000</v>
      </c>
      <c r="F65" s="545">
        <f>SUM(G65+H65)</f>
        <v>20000</v>
      </c>
      <c r="G65" s="568">
        <v>0</v>
      </c>
      <c r="H65" s="568">
        <v>20000</v>
      </c>
      <c r="I65" s="569"/>
      <c r="J65" s="569">
        <v>20000</v>
      </c>
      <c r="K65" s="561"/>
      <c r="L65" s="569"/>
      <c r="M65" s="679"/>
      <c r="N65" s="696">
        <f>SUM(O65)</f>
        <v>0</v>
      </c>
      <c r="O65" s="561"/>
      <c r="P65" s="561"/>
      <c r="Q65" s="561"/>
      <c r="R65" s="569"/>
      <c r="S65" s="679"/>
      <c r="T65" s="598"/>
    </row>
    <row r="66" spans="1:20" s="215" customFormat="1" ht="51" customHeight="1">
      <c r="A66" s="231">
        <v>900</v>
      </c>
      <c r="B66" s="223"/>
      <c r="C66" s="713" t="s">
        <v>133</v>
      </c>
      <c r="D66" s="518">
        <f>SUM(D67:D72)</f>
        <v>3682000</v>
      </c>
      <c r="E66" s="518">
        <f>SUM(E67:E72)</f>
        <v>2005500</v>
      </c>
      <c r="F66" s="518">
        <f>SUM(F67:F72)</f>
        <v>2005500</v>
      </c>
      <c r="G66" s="518">
        <f aca="true" t="shared" si="27" ref="G66:O66">SUM(G67:G71)</f>
        <v>0</v>
      </c>
      <c r="H66" s="518">
        <f>SUM(H67:H72)</f>
        <v>2005500</v>
      </c>
      <c r="I66" s="518">
        <f t="shared" si="27"/>
        <v>0</v>
      </c>
      <c r="J66" s="518">
        <f t="shared" si="27"/>
        <v>0</v>
      </c>
      <c r="K66" s="518">
        <f t="shared" si="27"/>
        <v>0</v>
      </c>
      <c r="L66" s="518">
        <f t="shared" si="27"/>
        <v>0</v>
      </c>
      <c r="M66" s="677">
        <f t="shared" si="27"/>
        <v>0</v>
      </c>
      <c r="N66" s="695">
        <f t="shared" si="27"/>
        <v>1676500</v>
      </c>
      <c r="O66" s="518">
        <f t="shared" si="27"/>
        <v>1676500</v>
      </c>
      <c r="P66" s="518">
        <f>SUM(P67+P68)</f>
        <v>0</v>
      </c>
      <c r="Q66" s="518">
        <f>SUM(Q67+Q68)</f>
        <v>0</v>
      </c>
      <c r="R66" s="518">
        <f>SUM(R67+R68)</f>
        <v>0</v>
      </c>
      <c r="S66" s="677">
        <f>SUM(S67+S68)</f>
        <v>0</v>
      </c>
      <c r="T66" s="596"/>
    </row>
    <row r="67" spans="1:20" s="548" customFormat="1" ht="35.25" customHeight="1">
      <c r="A67" s="578"/>
      <c r="B67" s="560">
        <v>90001</v>
      </c>
      <c r="C67" s="720" t="s">
        <v>134</v>
      </c>
      <c r="D67" s="706">
        <f aca="true" t="shared" si="28" ref="D67:D86">SUM(E67+N67)</f>
        <v>440000</v>
      </c>
      <c r="E67" s="562">
        <v>90000</v>
      </c>
      <c r="F67" s="545">
        <f aca="true" t="shared" si="29" ref="F67:F72">SUM(G67+H67)</f>
        <v>90000</v>
      </c>
      <c r="G67" s="570"/>
      <c r="H67" s="570">
        <v>90000</v>
      </c>
      <c r="I67" s="563"/>
      <c r="J67" s="563"/>
      <c r="K67" s="563"/>
      <c r="L67" s="563"/>
      <c r="M67" s="680"/>
      <c r="N67" s="696">
        <v>350000</v>
      </c>
      <c r="O67" s="563">
        <v>350000</v>
      </c>
      <c r="P67" s="563"/>
      <c r="Q67" s="563"/>
      <c r="R67" s="563"/>
      <c r="S67" s="680"/>
      <c r="T67" s="598"/>
    </row>
    <row r="68" spans="1:20" s="548" customFormat="1" ht="18.75" customHeight="1">
      <c r="A68" s="542"/>
      <c r="B68" s="564">
        <v>90002</v>
      </c>
      <c r="C68" s="714" t="s">
        <v>135</v>
      </c>
      <c r="D68" s="702">
        <f t="shared" si="28"/>
        <v>1296000</v>
      </c>
      <c r="E68" s="546">
        <v>69500</v>
      </c>
      <c r="F68" s="545">
        <f t="shared" si="29"/>
        <v>69500</v>
      </c>
      <c r="G68" s="546"/>
      <c r="H68" s="546">
        <v>69500</v>
      </c>
      <c r="I68" s="547"/>
      <c r="J68" s="547"/>
      <c r="K68" s="547"/>
      <c r="L68" s="547"/>
      <c r="M68" s="601"/>
      <c r="N68" s="696">
        <f>SUM(O68)</f>
        <v>1226500</v>
      </c>
      <c r="O68" s="547">
        <v>1226500</v>
      </c>
      <c r="P68" s="547"/>
      <c r="Q68" s="547"/>
      <c r="R68" s="547"/>
      <c r="S68" s="601"/>
      <c r="T68" s="598"/>
    </row>
    <row r="69" spans="1:20" s="548" customFormat="1" ht="20.25" customHeight="1">
      <c r="A69" s="542"/>
      <c r="B69" s="564">
        <v>90003</v>
      </c>
      <c r="C69" s="714" t="s">
        <v>136</v>
      </c>
      <c r="D69" s="703">
        <f t="shared" si="28"/>
        <v>370000</v>
      </c>
      <c r="E69" s="544">
        <v>370000</v>
      </c>
      <c r="F69" s="545">
        <f t="shared" si="29"/>
        <v>370000</v>
      </c>
      <c r="G69" s="546"/>
      <c r="H69" s="546">
        <v>370000</v>
      </c>
      <c r="I69" s="547"/>
      <c r="J69" s="547"/>
      <c r="K69" s="547"/>
      <c r="L69" s="547"/>
      <c r="M69" s="601"/>
      <c r="N69" s="696">
        <f>SUM(O69)</f>
        <v>0</v>
      </c>
      <c r="O69" s="547"/>
      <c r="P69" s="547"/>
      <c r="Q69" s="547"/>
      <c r="R69" s="547"/>
      <c r="S69" s="601"/>
      <c r="T69" s="598"/>
    </row>
    <row r="70" spans="1:20" s="548" customFormat="1" ht="36" customHeight="1">
      <c r="A70" s="542"/>
      <c r="B70" s="564">
        <v>90004</v>
      </c>
      <c r="C70" s="714" t="s">
        <v>266</v>
      </c>
      <c r="D70" s="701">
        <f t="shared" si="28"/>
        <v>250000</v>
      </c>
      <c r="E70" s="544">
        <v>150000</v>
      </c>
      <c r="F70" s="545">
        <f t="shared" si="29"/>
        <v>150000</v>
      </c>
      <c r="G70" s="546"/>
      <c r="H70" s="546">
        <v>150000</v>
      </c>
      <c r="I70" s="547"/>
      <c r="J70" s="547"/>
      <c r="K70" s="547"/>
      <c r="L70" s="547"/>
      <c r="M70" s="601"/>
      <c r="N70" s="696">
        <f>SUM(O70)</f>
        <v>100000</v>
      </c>
      <c r="O70" s="547">
        <v>100000</v>
      </c>
      <c r="P70" s="547"/>
      <c r="Q70" s="547"/>
      <c r="R70" s="547"/>
      <c r="S70" s="601"/>
      <c r="T70" s="598"/>
    </row>
    <row r="71" spans="1:20" s="548" customFormat="1" ht="18" customHeight="1">
      <c r="A71" s="881"/>
      <c r="B71" s="566">
        <v>90015</v>
      </c>
      <c r="C71" s="714" t="s">
        <v>137</v>
      </c>
      <c r="D71" s="882">
        <f t="shared" si="28"/>
        <v>1280000</v>
      </c>
      <c r="E71" s="544">
        <v>1280000</v>
      </c>
      <c r="F71" s="562">
        <f t="shared" si="29"/>
        <v>1280000</v>
      </c>
      <c r="G71" s="570"/>
      <c r="H71" s="570">
        <v>1280000</v>
      </c>
      <c r="I71" s="547"/>
      <c r="J71" s="546"/>
      <c r="K71" s="546"/>
      <c r="L71" s="547"/>
      <c r="M71" s="601"/>
      <c r="N71" s="749">
        <f>SUM(O71)</f>
        <v>0</v>
      </c>
      <c r="O71" s="568"/>
      <c r="P71" s="563"/>
      <c r="Q71" s="563"/>
      <c r="R71" s="563"/>
      <c r="S71" s="680"/>
      <c r="T71" s="598"/>
    </row>
    <row r="72" spans="1:20" s="548" customFormat="1" ht="18" customHeight="1">
      <c r="A72" s="881"/>
      <c r="B72" s="566">
        <v>90019</v>
      </c>
      <c r="C72" s="720" t="s">
        <v>590</v>
      </c>
      <c r="D72" s="882">
        <f t="shared" si="28"/>
        <v>46000</v>
      </c>
      <c r="E72" s="562">
        <v>46000</v>
      </c>
      <c r="F72" s="568">
        <f t="shared" si="29"/>
        <v>46000</v>
      </c>
      <c r="G72" s="568"/>
      <c r="H72" s="568">
        <v>46000</v>
      </c>
      <c r="I72" s="563"/>
      <c r="J72" s="570"/>
      <c r="K72" s="563"/>
      <c r="L72" s="563"/>
      <c r="M72" s="680"/>
      <c r="N72" s="883"/>
      <c r="O72" s="568"/>
      <c r="P72" s="569"/>
      <c r="Q72" s="568"/>
      <c r="R72" s="569"/>
      <c r="S72" s="679"/>
      <c r="T72" s="598"/>
    </row>
    <row r="73" spans="1:20" s="548" customFormat="1" ht="18" customHeight="1">
      <c r="A73" s="578"/>
      <c r="B73" s="560"/>
      <c r="C73" s="720" t="s">
        <v>591</v>
      </c>
      <c r="D73" s="701"/>
      <c r="E73" s="562"/>
      <c r="F73" s="562"/>
      <c r="G73" s="570"/>
      <c r="H73" s="570"/>
      <c r="I73" s="563"/>
      <c r="J73" s="570"/>
      <c r="K73" s="563"/>
      <c r="L73" s="563"/>
      <c r="M73" s="680"/>
      <c r="N73" s="749"/>
      <c r="O73" s="570"/>
      <c r="P73" s="563"/>
      <c r="Q73" s="563"/>
      <c r="R73" s="563"/>
      <c r="S73" s="680"/>
      <c r="T73" s="598"/>
    </row>
    <row r="74" spans="1:20" s="548" customFormat="1" ht="18" customHeight="1">
      <c r="A74" s="578"/>
      <c r="B74" s="560"/>
      <c r="C74" s="720" t="s">
        <v>592</v>
      </c>
      <c r="D74" s="701"/>
      <c r="E74" s="562"/>
      <c r="F74" s="562"/>
      <c r="G74" s="570"/>
      <c r="H74" s="570"/>
      <c r="I74" s="563"/>
      <c r="J74" s="570"/>
      <c r="K74" s="563"/>
      <c r="L74" s="563"/>
      <c r="M74" s="680"/>
      <c r="N74" s="749"/>
      <c r="O74" s="570"/>
      <c r="P74" s="563"/>
      <c r="Q74" s="563"/>
      <c r="R74" s="563"/>
      <c r="S74" s="680"/>
      <c r="T74" s="598"/>
    </row>
    <row r="75" spans="1:20" s="548" customFormat="1" ht="18" customHeight="1">
      <c r="A75" s="578"/>
      <c r="B75" s="560"/>
      <c r="C75" s="720" t="s">
        <v>593</v>
      </c>
      <c r="D75" s="701"/>
      <c r="E75" s="562"/>
      <c r="F75" s="562"/>
      <c r="G75" s="570"/>
      <c r="H75" s="570"/>
      <c r="I75" s="563"/>
      <c r="J75" s="570"/>
      <c r="K75" s="563"/>
      <c r="L75" s="563"/>
      <c r="M75" s="680"/>
      <c r="N75" s="749"/>
      <c r="O75" s="570"/>
      <c r="P75" s="563"/>
      <c r="Q75" s="563"/>
      <c r="R75" s="563"/>
      <c r="S75" s="680"/>
      <c r="T75" s="598"/>
    </row>
    <row r="76" spans="1:20" s="215" customFormat="1" ht="49.5" customHeight="1">
      <c r="A76" s="231">
        <v>921</v>
      </c>
      <c r="B76" s="221"/>
      <c r="C76" s="713" t="s">
        <v>114</v>
      </c>
      <c r="D76" s="695">
        <f t="shared" si="28"/>
        <v>3683913</v>
      </c>
      <c r="E76" s="518">
        <f aca="true" t="shared" si="30" ref="E76:M76">SUM(E77:E80)</f>
        <v>2100313</v>
      </c>
      <c r="F76" s="518">
        <f t="shared" si="30"/>
        <v>2100313</v>
      </c>
      <c r="G76" s="518">
        <f t="shared" si="30"/>
        <v>0</v>
      </c>
      <c r="H76" s="518">
        <f t="shared" si="30"/>
        <v>2100313</v>
      </c>
      <c r="I76" s="518">
        <f t="shared" si="30"/>
        <v>1440000</v>
      </c>
      <c r="J76" s="518">
        <f t="shared" si="30"/>
        <v>0</v>
      </c>
      <c r="K76" s="518">
        <f t="shared" si="30"/>
        <v>0</v>
      </c>
      <c r="L76" s="518">
        <f t="shared" si="30"/>
        <v>0</v>
      </c>
      <c r="M76" s="677">
        <f t="shared" si="30"/>
        <v>0</v>
      </c>
      <c r="N76" s="750">
        <f>SUM(N77:N80)</f>
        <v>1583600</v>
      </c>
      <c r="O76" s="518">
        <f>SUM(O77:O80)</f>
        <v>1583600</v>
      </c>
      <c r="P76" s="518">
        <f>SUM(P77+P78)</f>
        <v>0</v>
      </c>
      <c r="Q76" s="518">
        <f>SUM(Q77+Q78)</f>
        <v>0</v>
      </c>
      <c r="R76" s="518">
        <f>SUM(R77+R78)</f>
        <v>0</v>
      </c>
      <c r="S76" s="677">
        <f>SUM(S77+S78)</f>
        <v>0</v>
      </c>
      <c r="T76" s="596"/>
    </row>
    <row r="77" spans="1:20" s="548" customFormat="1" ht="34.5" customHeight="1">
      <c r="A77" s="559"/>
      <c r="B77" s="560">
        <v>92109</v>
      </c>
      <c r="C77" s="720" t="s">
        <v>115</v>
      </c>
      <c r="D77" s="706">
        <f t="shared" si="28"/>
        <v>2683913</v>
      </c>
      <c r="E77" s="562">
        <v>1250313</v>
      </c>
      <c r="F77" s="545">
        <f>SUM(G77+H77)</f>
        <v>1250313</v>
      </c>
      <c r="G77" s="570"/>
      <c r="H77" s="570">
        <v>1250313</v>
      </c>
      <c r="I77" s="563">
        <v>670000</v>
      </c>
      <c r="J77" s="563"/>
      <c r="K77" s="563"/>
      <c r="L77" s="563"/>
      <c r="M77" s="680"/>
      <c r="N77" s="696">
        <f>SUM(O77)</f>
        <v>1433600</v>
      </c>
      <c r="O77" s="563">
        <v>1433600</v>
      </c>
      <c r="P77" s="563"/>
      <c r="Q77" s="563"/>
      <c r="R77" s="563"/>
      <c r="S77" s="680"/>
      <c r="T77" s="598"/>
    </row>
    <row r="78" spans="1:20" s="548" customFormat="1" ht="18" customHeight="1">
      <c r="A78" s="565"/>
      <c r="B78" s="566">
        <v>92116</v>
      </c>
      <c r="C78" s="719" t="s">
        <v>138</v>
      </c>
      <c r="D78" s="702">
        <f t="shared" si="28"/>
        <v>670000</v>
      </c>
      <c r="E78" s="567">
        <v>670000</v>
      </c>
      <c r="F78" s="545">
        <f>SUM(G78+H78)</f>
        <v>670000</v>
      </c>
      <c r="G78" s="568"/>
      <c r="H78" s="568">
        <v>670000</v>
      </c>
      <c r="I78" s="569">
        <v>670000</v>
      </c>
      <c r="J78" s="569"/>
      <c r="K78" s="569"/>
      <c r="L78" s="569"/>
      <c r="M78" s="679"/>
      <c r="N78" s="696">
        <f>SUM(O78)</f>
        <v>0</v>
      </c>
      <c r="O78" s="569"/>
      <c r="P78" s="569"/>
      <c r="Q78" s="569"/>
      <c r="R78" s="569"/>
      <c r="S78" s="679"/>
      <c r="T78" s="598"/>
    </row>
    <row r="79" spans="1:20" s="548" customFormat="1" ht="35.25" customHeight="1">
      <c r="A79" s="542"/>
      <c r="B79" s="564">
        <v>92120</v>
      </c>
      <c r="C79" s="714" t="s">
        <v>548</v>
      </c>
      <c r="D79" s="702">
        <f t="shared" si="28"/>
        <v>265000</v>
      </c>
      <c r="E79" s="544">
        <v>115000</v>
      </c>
      <c r="F79" s="545">
        <f>SUM(G79+H79)</f>
        <v>115000</v>
      </c>
      <c r="G79" s="546"/>
      <c r="H79" s="546">
        <v>115000</v>
      </c>
      <c r="I79" s="547">
        <v>100000</v>
      </c>
      <c r="J79" s="547"/>
      <c r="K79" s="547"/>
      <c r="L79" s="547"/>
      <c r="M79" s="601"/>
      <c r="N79" s="696">
        <f>SUM(O79)</f>
        <v>150000</v>
      </c>
      <c r="O79" s="547">
        <v>150000</v>
      </c>
      <c r="P79" s="547"/>
      <c r="Q79" s="547"/>
      <c r="R79" s="547"/>
      <c r="S79" s="601"/>
      <c r="T79" s="598"/>
    </row>
    <row r="80" spans="1:20" s="215" customFormat="1" ht="18" customHeight="1">
      <c r="A80" s="232"/>
      <c r="B80" s="222">
        <v>92195</v>
      </c>
      <c r="C80" s="723" t="s">
        <v>51</v>
      </c>
      <c r="D80" s="708">
        <f t="shared" si="28"/>
        <v>65000</v>
      </c>
      <c r="E80" s="525">
        <v>65000</v>
      </c>
      <c r="F80" s="519">
        <f>SUM(G80+H80)</f>
        <v>65000</v>
      </c>
      <c r="G80" s="521"/>
      <c r="H80" s="521">
        <v>65000</v>
      </c>
      <c r="I80" s="522"/>
      <c r="J80" s="522"/>
      <c r="K80" s="522"/>
      <c r="L80" s="522"/>
      <c r="M80" s="682"/>
      <c r="N80" s="696">
        <f>SUM(O80)</f>
        <v>0</v>
      </c>
      <c r="O80" s="522"/>
      <c r="P80" s="522"/>
      <c r="Q80" s="522"/>
      <c r="R80" s="522"/>
      <c r="S80" s="682"/>
      <c r="T80" s="596"/>
    </row>
    <row r="81" spans="1:20" s="215" customFormat="1" ht="33.75" customHeight="1">
      <c r="A81" s="231">
        <v>926</v>
      </c>
      <c r="B81" s="221"/>
      <c r="C81" s="713" t="s">
        <v>116</v>
      </c>
      <c r="D81" s="665">
        <f t="shared" si="28"/>
        <v>1102590</v>
      </c>
      <c r="E81" s="518">
        <f>SUM(E82:E85)</f>
        <v>1002590</v>
      </c>
      <c r="F81" s="518">
        <f aca="true" t="shared" si="31" ref="F81:M81">SUM(F83:F85)</f>
        <v>1002590</v>
      </c>
      <c r="G81" s="518">
        <f t="shared" si="31"/>
        <v>656516</v>
      </c>
      <c r="H81" s="518">
        <f t="shared" si="31"/>
        <v>346074</v>
      </c>
      <c r="I81" s="518">
        <f t="shared" si="31"/>
        <v>160000</v>
      </c>
      <c r="J81" s="518">
        <f t="shared" si="31"/>
        <v>2700</v>
      </c>
      <c r="K81" s="518">
        <f t="shared" si="31"/>
        <v>0</v>
      </c>
      <c r="L81" s="518">
        <f t="shared" si="31"/>
        <v>0</v>
      </c>
      <c r="M81" s="677">
        <f t="shared" si="31"/>
        <v>0</v>
      </c>
      <c r="N81" s="750">
        <f>SUM(N82:N85)</f>
        <v>100000</v>
      </c>
      <c r="O81" s="530">
        <f>SUM(O82:O85)</f>
        <v>100000</v>
      </c>
      <c r="P81" s="518">
        <f>SUM(P83)</f>
        <v>0</v>
      </c>
      <c r="Q81" s="523">
        <f>SUM(Q83)</f>
        <v>0</v>
      </c>
      <c r="R81" s="530">
        <f>SUM(R83)</f>
        <v>0</v>
      </c>
      <c r="S81" s="677">
        <f>SUM(S83)</f>
        <v>0</v>
      </c>
      <c r="T81" s="596"/>
    </row>
    <row r="82" spans="1:20" s="215" customFormat="1" ht="25.5" customHeight="1">
      <c r="A82" s="884"/>
      <c r="B82" s="890">
        <v>92601</v>
      </c>
      <c r="C82" s="891" t="s">
        <v>139</v>
      </c>
      <c r="D82" s="709">
        <f t="shared" si="28"/>
        <v>100000</v>
      </c>
      <c r="E82" s="885"/>
      <c r="F82" s="885"/>
      <c r="G82" s="886"/>
      <c r="H82" s="886"/>
      <c r="I82" s="887"/>
      <c r="J82" s="887"/>
      <c r="K82" s="887"/>
      <c r="L82" s="887"/>
      <c r="M82" s="888"/>
      <c r="N82" s="696">
        <f>SUM(O82)</f>
        <v>100000</v>
      </c>
      <c r="O82" s="549">
        <v>100000</v>
      </c>
      <c r="P82" s="887"/>
      <c r="Q82" s="889"/>
      <c r="R82" s="887"/>
      <c r="S82" s="888"/>
      <c r="T82" s="596"/>
    </row>
    <row r="83" spans="1:20" s="259" customFormat="1" ht="23.25" customHeight="1" thickBot="1">
      <c r="A83" s="900"/>
      <c r="B83" s="901">
        <v>92604</v>
      </c>
      <c r="C83" s="902" t="s">
        <v>117</v>
      </c>
      <c r="D83" s="710">
        <f t="shared" si="28"/>
        <v>789066</v>
      </c>
      <c r="E83" s="903">
        <v>789066</v>
      </c>
      <c r="F83" s="904">
        <f>SUM(G83+H83)</f>
        <v>789066</v>
      </c>
      <c r="G83" s="904">
        <v>636516</v>
      </c>
      <c r="H83" s="904">
        <v>152550</v>
      </c>
      <c r="I83" s="905"/>
      <c r="J83" s="905">
        <v>2700</v>
      </c>
      <c r="K83" s="905"/>
      <c r="L83" s="905"/>
      <c r="M83" s="906"/>
      <c r="N83" s="776">
        <f>SUM(O83)</f>
        <v>0</v>
      </c>
      <c r="O83" s="905"/>
      <c r="P83" s="905"/>
      <c r="Q83" s="905"/>
      <c r="R83" s="905"/>
      <c r="S83" s="906"/>
      <c r="T83" s="597"/>
    </row>
    <row r="84" spans="1:20" s="259" customFormat="1" ht="36.75" customHeight="1">
      <c r="A84" s="907"/>
      <c r="B84" s="908">
        <v>92605</v>
      </c>
      <c r="C84" s="909" t="s">
        <v>140</v>
      </c>
      <c r="D84" s="910">
        <f t="shared" si="28"/>
        <v>193524</v>
      </c>
      <c r="E84" s="911">
        <v>193524</v>
      </c>
      <c r="F84" s="911">
        <f>SUM(G84+H84)</f>
        <v>193524</v>
      </c>
      <c r="G84" s="912"/>
      <c r="H84" s="912">
        <v>193524</v>
      </c>
      <c r="I84" s="913">
        <v>160000</v>
      </c>
      <c r="J84" s="913"/>
      <c r="K84" s="913"/>
      <c r="L84" s="913"/>
      <c r="M84" s="914"/>
      <c r="N84" s="794">
        <f>SUM(O84)</f>
        <v>0</v>
      </c>
      <c r="O84" s="913"/>
      <c r="P84" s="913"/>
      <c r="Q84" s="913"/>
      <c r="R84" s="913"/>
      <c r="S84" s="914"/>
      <c r="T84" s="597"/>
    </row>
    <row r="85" spans="1:20" s="259" customFormat="1" ht="24.75" customHeight="1" thickBot="1">
      <c r="A85" s="260"/>
      <c r="B85" s="263">
        <v>92695</v>
      </c>
      <c r="C85" s="724" t="s">
        <v>51</v>
      </c>
      <c r="D85" s="710">
        <f t="shared" si="28"/>
        <v>20000</v>
      </c>
      <c r="E85" s="524">
        <v>20000</v>
      </c>
      <c r="F85" s="519">
        <f>SUM(G85+H85)</f>
        <v>20000</v>
      </c>
      <c r="G85" s="694">
        <v>20000</v>
      </c>
      <c r="H85" s="694"/>
      <c r="I85" s="532"/>
      <c r="J85" s="532"/>
      <c r="K85" s="532"/>
      <c r="L85" s="532"/>
      <c r="M85" s="683"/>
      <c r="N85" s="696">
        <f>SUM(O85)</f>
        <v>0</v>
      </c>
      <c r="O85" s="532"/>
      <c r="P85" s="532"/>
      <c r="Q85" s="532"/>
      <c r="R85" s="532"/>
      <c r="S85" s="683"/>
      <c r="T85" s="597"/>
    </row>
    <row r="86" spans="1:20" s="218" customFormat="1" ht="31.5" customHeight="1" thickBot="1">
      <c r="A86" s="944" t="s">
        <v>40</v>
      </c>
      <c r="B86" s="945"/>
      <c r="C86" s="946"/>
      <c r="D86" s="711">
        <f t="shared" si="28"/>
        <v>68446786</v>
      </c>
      <c r="E86" s="526">
        <f aca="true" t="shared" si="32" ref="E86:S86">SUM(E9+E11+E14+E16+E20+E27+E29+E33+E35+E38+E40+E49+E52+E62+E66+E76+E81)</f>
        <v>49015508</v>
      </c>
      <c r="F86" s="526">
        <f t="shared" si="32"/>
        <v>49015508</v>
      </c>
      <c r="G86" s="526">
        <f t="shared" si="32"/>
        <v>25526422</v>
      </c>
      <c r="H86" s="526">
        <f t="shared" si="32"/>
        <v>23489086</v>
      </c>
      <c r="I86" s="526">
        <f t="shared" si="32"/>
        <v>1760000</v>
      </c>
      <c r="J86" s="526">
        <f t="shared" si="32"/>
        <v>7749271</v>
      </c>
      <c r="K86" s="526">
        <f t="shared" si="32"/>
        <v>0</v>
      </c>
      <c r="L86" s="526">
        <f t="shared" si="32"/>
        <v>926000</v>
      </c>
      <c r="M86" s="684">
        <f t="shared" si="32"/>
        <v>677000</v>
      </c>
      <c r="N86" s="526">
        <f t="shared" si="32"/>
        <v>19431278</v>
      </c>
      <c r="O86" s="526">
        <f>SUM(O9+O11+O14+O16+O20+O27+O29+O33+O35+O38+O40+O49+O52+O62+O66+O76+O81)</f>
        <v>19431278</v>
      </c>
      <c r="P86" s="526">
        <f t="shared" si="32"/>
        <v>9225334</v>
      </c>
      <c r="Q86" s="526">
        <f t="shared" si="32"/>
        <v>0</v>
      </c>
      <c r="R86" s="526">
        <f t="shared" si="32"/>
        <v>1310444</v>
      </c>
      <c r="S86" s="684">
        <f t="shared" si="32"/>
        <v>0</v>
      </c>
      <c r="T86" s="602"/>
    </row>
    <row r="87" spans="1:19" ht="15.75">
      <c r="A87" s="725"/>
      <c r="B87" s="667"/>
      <c r="C87" s="671"/>
      <c r="D87" s="671"/>
      <c r="E87" s="671"/>
      <c r="F87" s="671"/>
      <c r="G87" s="671"/>
      <c r="H87" s="671"/>
      <c r="I87" s="671"/>
      <c r="J87" s="671"/>
      <c r="K87" s="671"/>
      <c r="L87" s="671"/>
      <c r="M87" s="672"/>
      <c r="N87" s="214"/>
      <c r="O87" s="214"/>
      <c r="P87" s="214"/>
      <c r="Q87" s="214"/>
      <c r="R87" s="214"/>
      <c r="S87" s="214"/>
    </row>
    <row r="88" spans="1:19" ht="15">
      <c r="A88" s="726"/>
      <c r="B88" s="685"/>
      <c r="C88" s="686"/>
      <c r="D88" s="686"/>
      <c r="E88" s="955"/>
      <c r="F88" s="955"/>
      <c r="G88" s="955"/>
      <c r="H88" s="687"/>
      <c r="I88" s="687"/>
      <c r="J88" s="687"/>
      <c r="K88" s="687"/>
      <c r="L88" s="687"/>
      <c r="M88" s="688"/>
      <c r="N88" s="504"/>
      <c r="O88" s="504"/>
      <c r="P88" s="504"/>
      <c r="Q88" s="504"/>
      <c r="R88" s="504"/>
      <c r="S88" s="504"/>
    </row>
    <row r="89" ht="12.75">
      <c r="A89" s="727"/>
    </row>
    <row r="90" ht="12.75">
      <c r="A90" s="727"/>
    </row>
    <row r="91" ht="12.75">
      <c r="A91" s="727"/>
    </row>
  </sheetData>
  <sheetProtection/>
  <mergeCells count="19">
    <mergeCell ref="A1:S1"/>
    <mergeCell ref="D4:D7"/>
    <mergeCell ref="A4:A7"/>
    <mergeCell ref="C4:C7"/>
    <mergeCell ref="B4:B7"/>
    <mergeCell ref="N5:N7"/>
    <mergeCell ref="E4:S4"/>
    <mergeCell ref="J6:J7"/>
    <mergeCell ref="I6:I7"/>
    <mergeCell ref="A86:C86"/>
    <mergeCell ref="F6:F7"/>
    <mergeCell ref="F5:H5"/>
    <mergeCell ref="O6:O7"/>
    <mergeCell ref="K6:K7"/>
    <mergeCell ref="E88:G88"/>
    <mergeCell ref="E5:E7"/>
    <mergeCell ref="O5:S5"/>
    <mergeCell ref="L6:L7"/>
    <mergeCell ref="G6:H6"/>
  </mergeCells>
  <printOptions horizontalCentered="1"/>
  <pageMargins left="0.11811023622047245" right="0.11811023622047245" top="0.7480314960629921" bottom="0.35433070866141736" header="0.31496062992125984" footer="0.31496062992125984"/>
  <pageSetup horizontalDpi="300" verticalDpi="300" orientation="landscape" paperSize="9" scale="74" r:id="rId1"/>
  <headerFooter alignWithMargins="0">
    <oddHeader>&amp;RZałącznik nr 2  
do uchwały nr  I /2  /2010 Rady Miejskiej  Ząbkowic Śląskich z dnia  20 stycznia 2010 roku
.</oddHeader>
  </headerFooter>
  <rowBreaks count="4" manualBreakCount="4">
    <brk id="24" max="19" man="1"/>
    <brk id="39" max="19" man="1"/>
    <brk id="59" max="19" man="1"/>
    <brk id="86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view="pageLayout" workbookViewId="0" topLeftCell="A1">
      <selection activeCell="H24" sqref="H24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3.00390625" style="1" customWidth="1"/>
    <col min="5" max="5" width="18.625" style="1" customWidth="1"/>
    <col min="6" max="6" width="13.625" style="1" customWidth="1"/>
    <col min="7" max="7" width="14.25390625" style="0" customWidth="1"/>
    <col min="8" max="8" width="15.625" style="0" customWidth="1"/>
    <col min="9" max="9" width="13.625" style="0" customWidth="1"/>
    <col min="10" max="10" width="11.25390625" style="0" customWidth="1"/>
  </cols>
  <sheetData>
    <row r="1" spans="1:10" ht="48.75" customHeight="1">
      <c r="A1" s="984" t="s">
        <v>387</v>
      </c>
      <c r="B1" s="984"/>
      <c r="C1" s="984"/>
      <c r="D1" s="984"/>
      <c r="E1" s="984"/>
      <c r="F1" s="984"/>
      <c r="G1" s="984"/>
      <c r="H1" s="984"/>
      <c r="I1" s="984"/>
      <c r="J1" s="984"/>
    </row>
    <row r="2" spans="1:10" ht="18.75">
      <c r="A2" s="254"/>
      <c r="J2" s="5" t="s">
        <v>27</v>
      </c>
    </row>
    <row r="3" spans="1:10" s="2" customFormat="1" ht="20.25" customHeight="1">
      <c r="A3" s="986" t="s">
        <v>2</v>
      </c>
      <c r="B3" s="987" t="s">
        <v>3</v>
      </c>
      <c r="C3" s="987" t="s">
        <v>42</v>
      </c>
      <c r="D3" s="985" t="s">
        <v>38</v>
      </c>
      <c r="E3" s="985" t="s">
        <v>272</v>
      </c>
      <c r="F3" s="985" t="s">
        <v>35</v>
      </c>
      <c r="G3" s="985"/>
      <c r="H3" s="985"/>
      <c r="I3" s="985"/>
      <c r="J3" s="985"/>
    </row>
    <row r="4" spans="1:10" s="2" customFormat="1" ht="20.25" customHeight="1">
      <c r="A4" s="986"/>
      <c r="B4" s="988"/>
      <c r="C4" s="988"/>
      <c r="D4" s="986"/>
      <c r="E4" s="985"/>
      <c r="F4" s="985" t="s">
        <v>36</v>
      </c>
      <c r="G4" s="985" t="s">
        <v>6</v>
      </c>
      <c r="H4" s="985"/>
      <c r="I4" s="985"/>
      <c r="J4" s="985" t="s">
        <v>37</v>
      </c>
    </row>
    <row r="5" spans="1:10" s="2" customFormat="1" ht="65.25" customHeight="1">
      <c r="A5" s="986"/>
      <c r="B5" s="989"/>
      <c r="C5" s="989"/>
      <c r="D5" s="986"/>
      <c r="E5" s="985"/>
      <c r="F5" s="985"/>
      <c r="G5" s="7" t="s">
        <v>486</v>
      </c>
      <c r="H5" s="7" t="s">
        <v>579</v>
      </c>
      <c r="I5" s="7" t="s">
        <v>488</v>
      </c>
      <c r="J5" s="985"/>
    </row>
    <row r="6" spans="1:10" ht="15.75" customHeight="1">
      <c r="A6" s="8">
        <v>1</v>
      </c>
      <c r="B6" s="8">
        <v>2</v>
      </c>
      <c r="C6" s="8"/>
      <c r="D6" s="8">
        <v>3</v>
      </c>
      <c r="E6" s="8">
        <v>4</v>
      </c>
      <c r="F6" s="8">
        <v>5</v>
      </c>
      <c r="G6" s="8">
        <v>6</v>
      </c>
      <c r="H6" s="8"/>
      <c r="I6" s="8">
        <v>8</v>
      </c>
      <c r="J6" s="8">
        <v>9</v>
      </c>
    </row>
    <row r="7" spans="1:10" ht="19.5" customHeight="1">
      <c r="A7" s="10">
        <v>750</v>
      </c>
      <c r="B7" s="10">
        <v>75011</v>
      </c>
      <c r="C7" s="10">
        <v>2010</v>
      </c>
      <c r="D7" s="27">
        <v>167877</v>
      </c>
      <c r="E7" s="27">
        <v>167877</v>
      </c>
      <c r="F7" s="27">
        <v>167877</v>
      </c>
      <c r="G7" s="27">
        <v>167877</v>
      </c>
      <c r="H7" s="27"/>
      <c r="I7" s="10"/>
      <c r="J7" s="10"/>
    </row>
    <row r="8" spans="1:10" ht="19.5" customHeight="1">
      <c r="A8" s="25">
        <v>751</v>
      </c>
      <c r="B8" s="25">
        <v>75101</v>
      </c>
      <c r="C8" s="25">
        <v>2010</v>
      </c>
      <c r="D8" s="30">
        <v>3956</v>
      </c>
      <c r="E8" s="30">
        <v>3956</v>
      </c>
      <c r="F8" s="30">
        <v>3956</v>
      </c>
      <c r="G8" s="30">
        <v>3956</v>
      </c>
      <c r="H8" s="30"/>
      <c r="I8" s="25"/>
      <c r="J8" s="25"/>
    </row>
    <row r="9" spans="1:10" ht="19.5" customHeight="1">
      <c r="A9" s="11">
        <v>754</v>
      </c>
      <c r="B9" s="11">
        <v>75414</v>
      </c>
      <c r="C9" s="11">
        <v>2010</v>
      </c>
      <c r="D9" s="28">
        <v>1000</v>
      </c>
      <c r="E9" s="28">
        <v>1000</v>
      </c>
      <c r="F9" s="28">
        <v>1000</v>
      </c>
      <c r="G9" s="11">
        <v>0</v>
      </c>
      <c r="H9" s="11">
        <v>1000</v>
      </c>
      <c r="I9" s="11"/>
      <c r="J9" s="11"/>
    </row>
    <row r="10" spans="1:10" ht="19.5" customHeight="1">
      <c r="A10" s="11">
        <v>852</v>
      </c>
      <c r="B10" s="11">
        <v>85212</v>
      </c>
      <c r="C10" s="11">
        <v>2010</v>
      </c>
      <c r="D10" s="28">
        <v>5654000</v>
      </c>
      <c r="E10" s="28">
        <v>5654000</v>
      </c>
      <c r="F10" s="28">
        <v>5654000</v>
      </c>
      <c r="G10" s="11">
        <v>128345</v>
      </c>
      <c r="H10" s="28">
        <v>134555</v>
      </c>
      <c r="I10" s="28">
        <v>5391100</v>
      </c>
      <c r="J10" s="11"/>
    </row>
    <row r="11" spans="1:10" ht="19.5" customHeight="1">
      <c r="A11" s="11">
        <v>852</v>
      </c>
      <c r="B11" s="11">
        <v>85213</v>
      </c>
      <c r="C11" s="11">
        <v>2010</v>
      </c>
      <c r="D11" s="28">
        <v>7700</v>
      </c>
      <c r="E11" s="28">
        <v>7700</v>
      </c>
      <c r="F11" s="28">
        <v>7700</v>
      </c>
      <c r="G11" s="11">
        <v>7700</v>
      </c>
      <c r="H11" s="11"/>
      <c r="I11" s="11"/>
      <c r="J11" s="11"/>
    </row>
    <row r="12" spans="1:10" ht="19.5" customHeight="1">
      <c r="A12" s="17">
        <v>852</v>
      </c>
      <c r="B12" s="17">
        <v>85228</v>
      </c>
      <c r="C12" s="17">
        <v>2010</v>
      </c>
      <c r="D12" s="29">
        <v>70000</v>
      </c>
      <c r="E12" s="29">
        <v>70000</v>
      </c>
      <c r="F12" s="29">
        <v>70000</v>
      </c>
      <c r="G12" s="17"/>
      <c r="H12" s="17">
        <v>70000</v>
      </c>
      <c r="I12" s="29"/>
      <c r="J12" s="17"/>
    </row>
    <row r="13" spans="1:10" ht="19.5" customHeight="1">
      <c r="A13" s="981" t="s">
        <v>40</v>
      </c>
      <c r="B13" s="982"/>
      <c r="C13" s="983"/>
      <c r="D13" s="26">
        <f aca="true" t="shared" si="0" ref="D13:J13">SUM(D7:D12)</f>
        <v>5904533</v>
      </c>
      <c r="E13" s="26">
        <f t="shared" si="0"/>
        <v>5904533</v>
      </c>
      <c r="F13" s="26">
        <f t="shared" si="0"/>
        <v>5904533</v>
      </c>
      <c r="G13" s="26">
        <f t="shared" si="0"/>
        <v>307878</v>
      </c>
      <c r="H13" s="26">
        <f t="shared" si="0"/>
        <v>205555</v>
      </c>
      <c r="I13" s="26">
        <f t="shared" si="0"/>
        <v>5391100</v>
      </c>
      <c r="J13" s="26">
        <f t="shared" si="0"/>
        <v>0</v>
      </c>
    </row>
    <row r="15" ht="12.75">
      <c r="A15" s="24"/>
    </row>
    <row r="16" spans="5:8" ht="12.75">
      <c r="E16" s="172" t="s">
        <v>166</v>
      </c>
      <c r="F16" s="172"/>
      <c r="G16" s="172"/>
      <c r="H16" s="45"/>
    </row>
    <row r="17" spans="5:8" ht="12.75">
      <c r="E17" s="172" t="s">
        <v>167</v>
      </c>
      <c r="F17" s="172"/>
      <c r="G17" s="172"/>
      <c r="H17" s="45"/>
    </row>
    <row r="18" spans="5:8" ht="12.75">
      <c r="E18" s="45"/>
      <c r="F18" s="45"/>
      <c r="G18" s="45"/>
      <c r="H18" s="45"/>
    </row>
    <row r="19" spans="5:8" ht="12.75">
      <c r="E19" s="877" t="s">
        <v>2</v>
      </c>
      <c r="F19" s="877" t="s">
        <v>3</v>
      </c>
      <c r="G19" s="878" t="s">
        <v>168</v>
      </c>
      <c r="H19" s="878" t="s">
        <v>587</v>
      </c>
    </row>
    <row r="20" spans="5:8" ht="12.75">
      <c r="E20" s="9">
        <v>750</v>
      </c>
      <c r="F20" s="9">
        <v>75011</v>
      </c>
      <c r="G20" s="32" t="s">
        <v>61</v>
      </c>
      <c r="H20" s="32">
        <v>3000</v>
      </c>
    </row>
    <row r="21" spans="5:8" ht="12.75">
      <c r="E21" s="9">
        <v>852</v>
      </c>
      <c r="F21" s="9">
        <v>85212</v>
      </c>
      <c r="G21" s="32" t="s">
        <v>79</v>
      </c>
      <c r="H21" s="32">
        <v>95000</v>
      </c>
    </row>
    <row r="22" spans="5:8" ht="12.75">
      <c r="E22" s="9">
        <v>852</v>
      </c>
      <c r="F22" s="9">
        <v>85228</v>
      </c>
      <c r="G22" s="32" t="s">
        <v>106</v>
      </c>
      <c r="H22" s="32">
        <v>6000</v>
      </c>
    </row>
    <row r="23" spans="5:8" ht="12.75">
      <c r="E23" s="981" t="s">
        <v>154</v>
      </c>
      <c r="F23" s="982"/>
      <c r="G23" s="983"/>
      <c r="H23" s="879">
        <v>104000</v>
      </c>
    </row>
  </sheetData>
  <sheetProtection/>
  <mergeCells count="12">
    <mergeCell ref="B3:B5"/>
    <mergeCell ref="C3:C5"/>
    <mergeCell ref="E23:G23"/>
    <mergeCell ref="A1:J1"/>
    <mergeCell ref="F4:F5"/>
    <mergeCell ref="A13:C13"/>
    <mergeCell ref="G4:I4"/>
    <mergeCell ref="J4:J5"/>
    <mergeCell ref="F3:J3"/>
    <mergeCell ref="D3:D5"/>
    <mergeCell ref="E3:E5"/>
    <mergeCell ref="A3:A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 6
do uchwały  Nr I /2  /2010  Rady Miejskiej Ząbkowic Śląskich  z dnia  20 stycznia 2010 roku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30">
      <selection activeCell="H37" sqref="H37"/>
    </sheetView>
  </sheetViews>
  <sheetFormatPr defaultColWidth="9.00390625" defaultRowHeight="12.75"/>
  <cols>
    <col min="1" max="1" width="4.00390625" style="0" customWidth="1"/>
    <col min="2" max="2" width="6.00390625" style="0" customWidth="1"/>
    <col min="3" max="3" width="7.75390625" style="0" customWidth="1"/>
    <col min="5" max="5" width="21.375" style="0" customWidth="1"/>
    <col min="6" max="6" width="16.375" style="0" customWidth="1"/>
    <col min="7" max="7" width="13.625" style="0" customWidth="1"/>
    <col min="8" max="8" width="13.25390625" style="0" customWidth="1"/>
    <col min="9" max="9" width="15.25390625" style="118" customWidth="1"/>
    <col min="10" max="10" width="9.375" style="0" customWidth="1"/>
  </cols>
  <sheetData>
    <row r="1" spans="1:10" ht="15">
      <c r="A1" s="110"/>
      <c r="B1" s="110"/>
      <c r="C1" s="110"/>
      <c r="D1" s="110"/>
      <c r="E1" s="110"/>
      <c r="F1" s="110"/>
      <c r="G1" s="110"/>
      <c r="H1" s="110"/>
      <c r="I1" s="111"/>
      <c r="J1" s="110"/>
    </row>
    <row r="2" spans="1:10" ht="18.75">
      <c r="A2" s="253"/>
      <c r="B2" s="112"/>
      <c r="C2" s="112"/>
      <c r="D2" s="112"/>
      <c r="E2" s="112"/>
      <c r="F2" s="112"/>
      <c r="G2" s="112"/>
      <c r="H2" s="112"/>
      <c r="I2" s="113"/>
      <c r="J2" s="112"/>
    </row>
    <row r="3" spans="1:10" ht="18.75">
      <c r="A3" s="116"/>
      <c r="B3" s="116"/>
      <c r="C3" s="116"/>
      <c r="D3" s="116"/>
      <c r="E3" s="116"/>
      <c r="F3" s="116"/>
      <c r="G3" s="116"/>
      <c r="H3" s="116"/>
      <c r="I3" s="117"/>
      <c r="J3" s="116"/>
    </row>
    <row r="4" spans="1:11" ht="15.75">
      <c r="A4" s="48"/>
      <c r="B4" s="48"/>
      <c r="C4" s="48"/>
      <c r="D4" s="48"/>
      <c r="E4" s="48"/>
      <c r="F4" s="48"/>
      <c r="G4" s="48" t="s">
        <v>185</v>
      </c>
      <c r="H4" s="48"/>
      <c r="I4" s="128"/>
      <c r="J4" s="48"/>
      <c r="K4" s="114"/>
    </row>
    <row r="5" spans="1:11" ht="15.75">
      <c r="A5" s="48"/>
      <c r="B5" s="48"/>
      <c r="C5" s="48"/>
      <c r="D5" s="48"/>
      <c r="E5" s="48"/>
      <c r="F5" s="48"/>
      <c r="G5" s="48" t="s">
        <v>607</v>
      </c>
      <c r="H5" s="48"/>
      <c r="I5" s="128"/>
      <c r="J5" s="48"/>
      <c r="K5" s="114"/>
    </row>
    <row r="6" spans="1:11" ht="15.75">
      <c r="A6" s="48"/>
      <c r="B6" s="48"/>
      <c r="C6" s="48"/>
      <c r="D6" s="48"/>
      <c r="E6" s="48"/>
      <c r="F6" s="48"/>
      <c r="G6" s="48" t="s">
        <v>608</v>
      </c>
      <c r="H6" s="48"/>
      <c r="I6" s="128"/>
      <c r="J6" s="48"/>
      <c r="K6" s="114"/>
    </row>
    <row r="7" spans="1:11" ht="15.75">
      <c r="A7" s="48"/>
      <c r="B7" s="48"/>
      <c r="C7" s="48"/>
      <c r="D7" s="48"/>
      <c r="E7" s="48"/>
      <c r="F7" s="48"/>
      <c r="G7" s="48"/>
      <c r="H7" s="48"/>
      <c r="I7" s="128"/>
      <c r="J7" s="48"/>
      <c r="K7" s="114"/>
    </row>
    <row r="8" spans="1:11" ht="15.75">
      <c r="A8" s="48"/>
      <c r="B8" s="930" t="s">
        <v>186</v>
      </c>
      <c r="C8" s="930"/>
      <c r="D8" s="930"/>
      <c r="E8" s="930"/>
      <c r="F8" s="930"/>
      <c r="G8" s="930"/>
      <c r="H8" s="930"/>
      <c r="I8" s="930"/>
      <c r="J8" s="930"/>
      <c r="K8" s="114"/>
    </row>
    <row r="9" spans="1:11" ht="15.75">
      <c r="A9" s="48"/>
      <c r="B9" s="930" t="s">
        <v>187</v>
      </c>
      <c r="C9" s="930"/>
      <c r="D9" s="930"/>
      <c r="E9" s="930"/>
      <c r="F9" s="930"/>
      <c r="G9" s="930"/>
      <c r="H9" s="930"/>
      <c r="I9" s="930"/>
      <c r="J9" s="930"/>
      <c r="K9" s="114"/>
    </row>
    <row r="10" spans="1:11" ht="15.75">
      <c r="A10" s="48"/>
      <c r="B10" s="930" t="s">
        <v>549</v>
      </c>
      <c r="C10" s="930"/>
      <c r="D10" s="930"/>
      <c r="E10" s="930"/>
      <c r="F10" s="930"/>
      <c r="G10" s="930"/>
      <c r="H10" s="930"/>
      <c r="I10" s="930"/>
      <c r="J10" s="930"/>
      <c r="K10" s="114"/>
    </row>
    <row r="11" spans="1:11" ht="15.75">
      <c r="A11" s="48"/>
      <c r="B11" s="930" t="s">
        <v>188</v>
      </c>
      <c r="C11" s="930"/>
      <c r="D11" s="930"/>
      <c r="E11" s="930"/>
      <c r="F11" s="930"/>
      <c r="G11" s="930"/>
      <c r="H11" s="930"/>
      <c r="I11" s="930"/>
      <c r="J11" s="930"/>
      <c r="K11" s="114"/>
    </row>
    <row r="12" spans="1:11" ht="33.75" customHeight="1" thickBot="1">
      <c r="A12" s="48"/>
      <c r="B12" s="48"/>
      <c r="C12" s="48"/>
      <c r="D12" s="48"/>
      <c r="E12" s="48"/>
      <c r="F12" s="48"/>
      <c r="G12" s="48"/>
      <c r="H12" s="48"/>
      <c r="I12" s="128"/>
      <c r="J12" s="48"/>
      <c r="K12" s="114"/>
    </row>
    <row r="13" spans="1:11" ht="16.5" thickBot="1">
      <c r="A13" s="48"/>
      <c r="B13" s="129"/>
      <c r="C13" s="130"/>
      <c r="D13" s="131"/>
      <c r="E13" s="130"/>
      <c r="F13" s="132"/>
      <c r="G13" s="133" t="s">
        <v>189</v>
      </c>
      <c r="H13" s="134" t="s">
        <v>190</v>
      </c>
      <c r="I13" s="134"/>
      <c r="J13" s="129"/>
      <c r="K13" s="114"/>
    </row>
    <row r="14" spans="1:11" ht="15.75">
      <c r="A14" s="48"/>
      <c r="B14" s="135"/>
      <c r="C14" s="136"/>
      <c r="D14" s="137"/>
      <c r="E14" s="136"/>
      <c r="F14" s="138" t="s">
        <v>350</v>
      </c>
      <c r="G14" s="139" t="s">
        <v>551</v>
      </c>
      <c r="H14" s="140"/>
      <c r="I14" s="137" t="s">
        <v>191</v>
      </c>
      <c r="J14" s="135"/>
      <c r="K14" s="114"/>
    </row>
    <row r="15" spans="1:11" ht="15.75">
      <c r="A15" s="48"/>
      <c r="B15" s="139" t="s">
        <v>192</v>
      </c>
      <c r="C15" s="136" t="s">
        <v>193</v>
      </c>
      <c r="D15" s="137" t="s">
        <v>194</v>
      </c>
      <c r="E15" s="136"/>
      <c r="F15" s="141" t="s">
        <v>351</v>
      </c>
      <c r="G15" s="139"/>
      <c r="H15" s="140"/>
      <c r="I15" s="137" t="s">
        <v>196</v>
      </c>
      <c r="J15" s="142">
        <v>0.2111111111111111</v>
      </c>
      <c r="K15" s="114"/>
    </row>
    <row r="16" spans="1:11" ht="15.75">
      <c r="A16" s="48"/>
      <c r="B16" s="135"/>
      <c r="C16" s="136"/>
      <c r="D16" s="137"/>
      <c r="E16" s="136"/>
      <c r="F16" s="138" t="s">
        <v>195</v>
      </c>
      <c r="G16" s="139"/>
      <c r="H16" s="140" t="s">
        <v>197</v>
      </c>
      <c r="I16" s="137" t="s">
        <v>198</v>
      </c>
      <c r="J16" s="135"/>
      <c r="K16" s="114"/>
    </row>
    <row r="17" spans="1:11" ht="16.5" thickBot="1">
      <c r="A17" s="48"/>
      <c r="B17" s="143"/>
      <c r="C17" s="144"/>
      <c r="D17" s="137"/>
      <c r="E17" s="136"/>
      <c r="F17" s="146" t="s">
        <v>550</v>
      </c>
      <c r="G17" s="147"/>
      <c r="H17" s="148"/>
      <c r="I17" s="145" t="s">
        <v>199</v>
      </c>
      <c r="J17" s="143"/>
      <c r="K17" s="114"/>
    </row>
    <row r="18" spans="1:11" ht="16.5" thickBot="1">
      <c r="A18" s="48"/>
      <c r="B18" s="177" t="s">
        <v>200</v>
      </c>
      <c r="C18" s="177" t="s">
        <v>201</v>
      </c>
      <c r="D18" s="176" t="s">
        <v>202</v>
      </c>
      <c r="E18" s="175"/>
      <c r="F18" s="177" t="s">
        <v>203</v>
      </c>
      <c r="G18" s="177" t="s">
        <v>204</v>
      </c>
      <c r="H18" s="177" t="s">
        <v>205</v>
      </c>
      <c r="I18" s="177" t="s">
        <v>206</v>
      </c>
      <c r="J18" s="177" t="s">
        <v>207</v>
      </c>
      <c r="K18" s="114"/>
    </row>
    <row r="19" spans="1:11" ht="15.75">
      <c r="A19" s="48"/>
      <c r="B19" s="178">
        <v>1</v>
      </c>
      <c r="C19" s="202" t="s">
        <v>49</v>
      </c>
      <c r="D19" s="179" t="s">
        <v>208</v>
      </c>
      <c r="E19" s="180"/>
      <c r="F19" s="181">
        <v>354045</v>
      </c>
      <c r="G19" s="608">
        <f>'Zał. nr2'!D9</f>
        <v>24150</v>
      </c>
      <c r="H19" s="608">
        <f aca="true" t="shared" si="0" ref="H19:H46">G19-I19</f>
        <v>24150</v>
      </c>
      <c r="I19" s="182">
        <v>0</v>
      </c>
      <c r="J19" s="183">
        <f aca="true" t="shared" si="1" ref="J19:J24">G19/F19</f>
        <v>0.06821166800830403</v>
      </c>
      <c r="K19" s="114"/>
    </row>
    <row r="20" spans="1:11" ht="15.75">
      <c r="A20" s="48"/>
      <c r="B20" s="184">
        <v>2</v>
      </c>
      <c r="C20" s="203">
        <v>600</v>
      </c>
      <c r="D20" s="152" t="s">
        <v>209</v>
      </c>
      <c r="E20" s="153"/>
      <c r="F20" s="154">
        <v>5300000</v>
      </c>
      <c r="G20" s="609">
        <f>'Zał. nr2'!D11</f>
        <v>6425094</v>
      </c>
      <c r="H20" s="609">
        <f t="shared" si="0"/>
        <v>6425094</v>
      </c>
      <c r="I20" s="96">
        <v>0</v>
      </c>
      <c r="J20" s="185">
        <f t="shared" si="1"/>
        <v>1.2122818867924527</v>
      </c>
      <c r="K20" s="114"/>
    </row>
    <row r="21" spans="1:11" ht="15.75">
      <c r="A21" s="48"/>
      <c r="B21" s="186">
        <v>3</v>
      </c>
      <c r="C21" s="174">
        <v>700</v>
      </c>
      <c r="D21" s="155" t="s">
        <v>210</v>
      </c>
      <c r="E21" s="156"/>
      <c r="F21" s="154">
        <v>875000</v>
      </c>
      <c r="G21" s="609">
        <f>'Zał. nr2'!D14</f>
        <v>2144800</v>
      </c>
      <c r="H21" s="609">
        <f t="shared" si="0"/>
        <v>2144800</v>
      </c>
      <c r="I21" s="96">
        <v>0</v>
      </c>
      <c r="J21" s="185">
        <f t="shared" si="1"/>
        <v>2.4512</v>
      </c>
      <c r="K21" s="114"/>
    </row>
    <row r="22" spans="1:11" ht="15.75">
      <c r="A22" s="48"/>
      <c r="B22" s="186">
        <v>4</v>
      </c>
      <c r="C22" s="174">
        <v>710</v>
      </c>
      <c r="D22" s="155" t="s">
        <v>211</v>
      </c>
      <c r="E22" s="156"/>
      <c r="F22" s="154">
        <v>681500</v>
      </c>
      <c r="G22" s="609">
        <f>'Zał. nr2'!D16</f>
        <v>609500</v>
      </c>
      <c r="H22" s="609">
        <f t="shared" si="0"/>
        <v>605500</v>
      </c>
      <c r="I22" s="154">
        <v>4000</v>
      </c>
      <c r="J22" s="187">
        <f t="shared" si="1"/>
        <v>0.8943506969919296</v>
      </c>
      <c r="K22" s="114"/>
    </row>
    <row r="23" spans="1:11" ht="15.75">
      <c r="A23" s="48"/>
      <c r="B23" s="188">
        <v>5</v>
      </c>
      <c r="C23" s="204">
        <v>750</v>
      </c>
      <c r="D23" s="152" t="s">
        <v>212</v>
      </c>
      <c r="E23" s="153"/>
      <c r="F23" s="157">
        <v>5695830</v>
      </c>
      <c r="G23" s="162">
        <f>'Zał. nr2'!D20</f>
        <v>5388712</v>
      </c>
      <c r="H23" s="609">
        <f t="shared" si="0"/>
        <v>5220835</v>
      </c>
      <c r="I23" s="154">
        <v>167877</v>
      </c>
      <c r="J23" s="189">
        <f t="shared" si="1"/>
        <v>0.9460802025341346</v>
      </c>
      <c r="K23" s="114"/>
    </row>
    <row r="24" spans="1:11" ht="15.75">
      <c r="A24" s="48"/>
      <c r="B24" s="190">
        <v>6</v>
      </c>
      <c r="C24" s="581">
        <v>751</v>
      </c>
      <c r="D24" s="152" t="s">
        <v>552</v>
      </c>
      <c r="E24" s="158"/>
      <c r="F24" s="618">
        <v>40223.53</v>
      </c>
      <c r="G24" s="162">
        <f>'Zał. nr2'!D27</f>
        <v>3956</v>
      </c>
      <c r="H24" s="162">
        <f t="shared" si="0"/>
        <v>0</v>
      </c>
      <c r="I24" s="157">
        <v>3956</v>
      </c>
      <c r="J24" s="208">
        <f t="shared" si="1"/>
        <v>0.0983503934140042</v>
      </c>
      <c r="K24" s="115"/>
    </row>
    <row r="25" spans="1:11" ht="15.75">
      <c r="A25" s="48"/>
      <c r="B25" s="614"/>
      <c r="C25" s="206"/>
      <c r="D25" s="617" t="s">
        <v>553</v>
      </c>
      <c r="E25" s="619"/>
      <c r="F25" s="161"/>
      <c r="G25" s="622"/>
      <c r="H25" s="95">
        <f t="shared" si="0"/>
        <v>0</v>
      </c>
      <c r="I25" s="622"/>
      <c r="J25" s="624"/>
      <c r="K25" s="115"/>
    </row>
    <row r="26" spans="1:11" ht="15.75">
      <c r="A26" s="48"/>
      <c r="B26" s="615"/>
      <c r="C26" s="583"/>
      <c r="D26" s="149" t="s">
        <v>554</v>
      </c>
      <c r="E26" s="620"/>
      <c r="F26" s="621"/>
      <c r="G26" s="621"/>
      <c r="H26" s="621">
        <f t="shared" si="0"/>
        <v>0</v>
      </c>
      <c r="I26" s="621"/>
      <c r="J26" s="623"/>
      <c r="K26" s="115"/>
    </row>
    <row r="27" spans="1:11" ht="15.75">
      <c r="A27" s="48"/>
      <c r="B27" s="186">
        <v>7</v>
      </c>
      <c r="C27" s="203">
        <v>752</v>
      </c>
      <c r="D27" s="160" t="s">
        <v>213</v>
      </c>
      <c r="E27" s="156"/>
      <c r="F27" s="154">
        <v>2000</v>
      </c>
      <c r="G27" s="609"/>
      <c r="H27" s="609">
        <f t="shared" si="0"/>
        <v>0</v>
      </c>
      <c r="I27" s="154"/>
      <c r="J27" s="196">
        <f>G27/F27</f>
        <v>0</v>
      </c>
      <c r="K27" s="114"/>
    </row>
    <row r="28" spans="1:11" ht="15.75">
      <c r="A28" s="48"/>
      <c r="B28" s="190">
        <v>8</v>
      </c>
      <c r="C28" s="204">
        <v>754</v>
      </c>
      <c r="D28" s="152" t="s">
        <v>214</v>
      </c>
      <c r="E28" s="158"/>
      <c r="F28" s="618">
        <v>1405063</v>
      </c>
      <c r="G28" s="618">
        <f>'Zał. nr2'!D29</f>
        <v>1127555</v>
      </c>
      <c r="H28" s="162">
        <f t="shared" si="0"/>
        <v>1126555</v>
      </c>
      <c r="I28" s="157">
        <v>1000</v>
      </c>
      <c r="J28" s="208">
        <f>G28/F28</f>
        <v>0.8024942653816947</v>
      </c>
      <c r="K28" s="114"/>
    </row>
    <row r="29" spans="1:11" ht="15.75">
      <c r="A29" s="48"/>
      <c r="B29" s="615"/>
      <c r="C29" s="583"/>
      <c r="D29" s="160" t="s">
        <v>215</v>
      </c>
      <c r="E29" s="620"/>
      <c r="F29" s="161"/>
      <c r="G29" s="161"/>
      <c r="H29" s="621">
        <f t="shared" si="0"/>
        <v>0</v>
      </c>
      <c r="I29" s="621"/>
      <c r="J29" s="623"/>
      <c r="K29" s="114"/>
    </row>
    <row r="30" spans="1:11" ht="15.75">
      <c r="A30" s="48"/>
      <c r="B30" s="190">
        <v>9</v>
      </c>
      <c r="C30" s="204">
        <v>756</v>
      </c>
      <c r="D30" s="628" t="s">
        <v>216</v>
      </c>
      <c r="E30" s="158"/>
      <c r="F30" s="618">
        <v>408000</v>
      </c>
      <c r="G30" s="618">
        <f>'Zał. nr2'!D33</f>
        <v>408000</v>
      </c>
      <c r="H30" s="162">
        <f t="shared" si="0"/>
        <v>408000</v>
      </c>
      <c r="I30" s="106">
        <v>0</v>
      </c>
      <c r="J30" s="633">
        <f>G30/F30</f>
        <v>1</v>
      </c>
      <c r="K30" s="114"/>
    </row>
    <row r="31" spans="1:11" ht="15.75">
      <c r="A31" s="48"/>
      <c r="B31" s="614"/>
      <c r="C31" s="582"/>
      <c r="D31" s="160" t="s">
        <v>217</v>
      </c>
      <c r="E31" s="627"/>
      <c r="F31" s="161"/>
      <c r="G31" s="160"/>
      <c r="H31" s="95">
        <f t="shared" si="0"/>
        <v>0</v>
      </c>
      <c r="I31" s="610"/>
      <c r="J31" s="194"/>
      <c r="K31" s="114"/>
    </row>
    <row r="32" spans="1:11" ht="15.75">
      <c r="A32" s="48"/>
      <c r="B32" s="625"/>
      <c r="C32" s="582"/>
      <c r="D32" s="616" t="s">
        <v>555</v>
      </c>
      <c r="E32" s="627"/>
      <c r="F32" s="622"/>
      <c r="G32" s="94"/>
      <c r="H32" s="95">
        <f t="shared" si="0"/>
        <v>0</v>
      </c>
      <c r="I32" s="631"/>
      <c r="J32" s="634"/>
      <c r="K32" s="114"/>
    </row>
    <row r="33" spans="1:11" ht="15.75">
      <c r="A33" s="48"/>
      <c r="B33" s="193"/>
      <c r="C33" s="626"/>
      <c r="D33" s="616" t="s">
        <v>556</v>
      </c>
      <c r="E33" s="629"/>
      <c r="F33" s="622"/>
      <c r="G33" s="610"/>
      <c r="H33" s="95">
        <f t="shared" si="0"/>
        <v>0</v>
      </c>
      <c r="I33" s="631"/>
      <c r="J33" s="634"/>
      <c r="K33" s="114"/>
    </row>
    <row r="34" spans="1:11" ht="15.75">
      <c r="A34" s="48"/>
      <c r="B34" s="615"/>
      <c r="C34" s="205"/>
      <c r="D34" s="630" t="s">
        <v>557</v>
      </c>
      <c r="E34" s="620"/>
      <c r="F34" s="621"/>
      <c r="G34" s="621"/>
      <c r="H34" s="621">
        <f t="shared" si="0"/>
        <v>0</v>
      </c>
      <c r="I34" s="632"/>
      <c r="J34" s="623"/>
      <c r="K34" s="114"/>
    </row>
    <row r="35" spans="1:11" ht="15.75">
      <c r="A35" s="48"/>
      <c r="B35" s="195">
        <v>10</v>
      </c>
      <c r="C35" s="205">
        <v>757</v>
      </c>
      <c r="D35" s="149" t="s">
        <v>218</v>
      </c>
      <c r="E35" s="108"/>
      <c r="F35" s="150">
        <v>400000</v>
      </c>
      <c r="G35" s="151">
        <f>'Zał. nr2'!D35</f>
        <v>1603000</v>
      </c>
      <c r="H35" s="609">
        <f t="shared" si="0"/>
        <v>1603000</v>
      </c>
      <c r="I35" s="96">
        <v>0</v>
      </c>
      <c r="J35" s="196">
        <f>G35/F35</f>
        <v>4.0075</v>
      </c>
      <c r="K35" s="114"/>
    </row>
    <row r="36" spans="1:11" ht="15.75">
      <c r="A36" s="48"/>
      <c r="B36" s="186">
        <v>11</v>
      </c>
      <c r="C36" s="174">
        <v>758</v>
      </c>
      <c r="D36" s="155" t="s">
        <v>219</v>
      </c>
      <c r="E36" s="156"/>
      <c r="F36" s="154"/>
      <c r="G36" s="609">
        <f>'Zał. nr2'!D38</f>
        <v>10287055</v>
      </c>
      <c r="H36" s="609">
        <f t="shared" si="0"/>
        <v>10287055</v>
      </c>
      <c r="I36" s="96">
        <v>0</v>
      </c>
      <c r="J36" s="192"/>
      <c r="K36" s="114"/>
    </row>
    <row r="37" spans="1:11" ht="15.75">
      <c r="A37" s="48"/>
      <c r="B37" s="186">
        <v>12</v>
      </c>
      <c r="C37" s="174">
        <v>801</v>
      </c>
      <c r="D37" s="155" t="s">
        <v>220</v>
      </c>
      <c r="E37" s="156"/>
      <c r="F37" s="154">
        <v>21427914</v>
      </c>
      <c r="G37" s="609">
        <f>'Zał. nr2'!D40</f>
        <v>21872453</v>
      </c>
      <c r="H37" s="618">
        <f t="shared" si="0"/>
        <v>21872453</v>
      </c>
      <c r="I37" s="96">
        <v>0</v>
      </c>
      <c r="J37" s="185">
        <f>G37/F37</f>
        <v>1.0207457898141648</v>
      </c>
      <c r="K37" s="114"/>
    </row>
    <row r="38" spans="1:11" ht="15.75">
      <c r="A38" s="48"/>
      <c r="B38" s="186">
        <v>13</v>
      </c>
      <c r="C38" s="174">
        <v>851</v>
      </c>
      <c r="D38" s="155" t="s">
        <v>221</v>
      </c>
      <c r="E38" s="156"/>
      <c r="F38" s="154">
        <v>390000</v>
      </c>
      <c r="G38" s="154">
        <f>'Zał. nr2'!D49</f>
        <v>400000</v>
      </c>
      <c r="H38" s="240">
        <f t="shared" si="0"/>
        <v>400000</v>
      </c>
      <c r="I38" s="96">
        <v>0</v>
      </c>
      <c r="J38" s="185">
        <f>G38/F38</f>
        <v>1.0256410256410255</v>
      </c>
      <c r="K38" s="114"/>
    </row>
    <row r="39" spans="1:11" ht="15.75">
      <c r="A39" s="48"/>
      <c r="B39" s="188">
        <v>14</v>
      </c>
      <c r="C39" s="204">
        <v>852</v>
      </c>
      <c r="D39" s="152" t="s">
        <v>222</v>
      </c>
      <c r="E39" s="153"/>
      <c r="F39" s="157">
        <v>8178816</v>
      </c>
      <c r="G39" s="162">
        <f>'Zał. nr2'!D52</f>
        <v>8812800</v>
      </c>
      <c r="H39" s="609">
        <f t="shared" si="0"/>
        <v>3081100</v>
      </c>
      <c r="I39" s="154">
        <v>5731700</v>
      </c>
      <c r="J39" s="189">
        <f>G39/F39</f>
        <v>1.0775153763087468</v>
      </c>
      <c r="K39" s="114"/>
    </row>
    <row r="40" spans="1:11" ht="15.75">
      <c r="A40" s="48"/>
      <c r="B40" s="190">
        <v>15</v>
      </c>
      <c r="C40" s="204">
        <v>854</v>
      </c>
      <c r="D40" s="152" t="s">
        <v>223</v>
      </c>
      <c r="E40" s="635"/>
      <c r="F40" s="162">
        <v>888185</v>
      </c>
      <c r="G40" s="162">
        <f>'Zał. nr2'!D62</f>
        <v>871208</v>
      </c>
      <c r="H40" s="618">
        <f t="shared" si="0"/>
        <v>871208</v>
      </c>
      <c r="I40" s="106">
        <v>0</v>
      </c>
      <c r="J40" s="208">
        <f>G40/F40</f>
        <v>0.980885738894487</v>
      </c>
      <c r="K40" s="114"/>
    </row>
    <row r="41" spans="1:11" ht="15.75">
      <c r="A41" s="48"/>
      <c r="B41" s="615"/>
      <c r="C41" s="583"/>
      <c r="D41" s="160" t="s">
        <v>224</v>
      </c>
      <c r="E41" s="128"/>
      <c r="F41" s="621"/>
      <c r="G41" s="621"/>
      <c r="H41" s="238">
        <f t="shared" si="0"/>
        <v>0</v>
      </c>
      <c r="I41" s="579"/>
      <c r="J41" s="623"/>
      <c r="K41" s="114"/>
    </row>
    <row r="42" spans="1:11" ht="15.75">
      <c r="A42" s="48"/>
      <c r="B42" s="190">
        <v>16</v>
      </c>
      <c r="C42" s="204">
        <v>900</v>
      </c>
      <c r="D42" s="152" t="s">
        <v>225</v>
      </c>
      <c r="E42" s="158"/>
      <c r="F42" s="618">
        <v>3589035</v>
      </c>
      <c r="G42" s="162">
        <f>'Zał. nr2'!D66</f>
        <v>3682000</v>
      </c>
      <c r="H42" s="162">
        <f t="shared" si="0"/>
        <v>3682000</v>
      </c>
      <c r="I42" s="106">
        <v>0</v>
      </c>
      <c r="J42" s="208">
        <f>G42/F42</f>
        <v>1.0259025058267752</v>
      </c>
      <c r="K42" s="114"/>
    </row>
    <row r="43" spans="1:11" ht="15.75">
      <c r="A43" s="48"/>
      <c r="B43" s="615"/>
      <c r="C43" s="583"/>
      <c r="D43" s="160" t="s">
        <v>226</v>
      </c>
      <c r="E43" s="620"/>
      <c r="F43" s="161"/>
      <c r="G43" s="621"/>
      <c r="H43" s="621">
        <f t="shared" si="0"/>
        <v>0</v>
      </c>
      <c r="I43" s="579"/>
      <c r="J43" s="623"/>
      <c r="K43" s="114"/>
    </row>
    <row r="44" spans="1:11" ht="15.75">
      <c r="A44" s="48"/>
      <c r="B44" s="190">
        <v>17</v>
      </c>
      <c r="C44" s="581">
        <v>921</v>
      </c>
      <c r="D44" s="628" t="s">
        <v>227</v>
      </c>
      <c r="E44" s="635"/>
      <c r="F44" s="162">
        <v>3444500</v>
      </c>
      <c r="G44" s="618">
        <f>'Zał. nr2'!D76</f>
        <v>3683913</v>
      </c>
      <c r="H44" s="239">
        <f t="shared" si="0"/>
        <v>3683913</v>
      </c>
      <c r="I44" s="611">
        <v>0</v>
      </c>
      <c r="J44" s="633">
        <f>G44/F44</f>
        <v>1.0695058789374365</v>
      </c>
      <c r="K44" s="114"/>
    </row>
    <row r="45" spans="1:11" ht="15.75">
      <c r="A45" s="48"/>
      <c r="B45" s="615"/>
      <c r="C45" s="205"/>
      <c r="D45" s="149" t="s">
        <v>228</v>
      </c>
      <c r="E45" s="159"/>
      <c r="F45" s="621"/>
      <c r="G45" s="150"/>
      <c r="H45" s="621">
        <f t="shared" si="0"/>
        <v>0</v>
      </c>
      <c r="I45" s="632"/>
      <c r="J45" s="191"/>
      <c r="K45" s="114"/>
    </row>
    <row r="46" spans="1:11" ht="16.5" thickBot="1">
      <c r="A46" s="48"/>
      <c r="B46" s="197">
        <v>18</v>
      </c>
      <c r="C46" s="207">
        <v>926</v>
      </c>
      <c r="D46" s="198" t="s">
        <v>229</v>
      </c>
      <c r="E46" s="199"/>
      <c r="F46" s="200">
        <v>1569612</v>
      </c>
      <c r="G46" s="612">
        <f>'Zał. nr2'!D81</f>
        <v>1102590</v>
      </c>
      <c r="H46" s="636">
        <f t="shared" si="0"/>
        <v>1102590</v>
      </c>
      <c r="I46" s="613">
        <v>0</v>
      </c>
      <c r="J46" s="201">
        <f>G46/F46</f>
        <v>0.7024602258392519</v>
      </c>
      <c r="K46" s="114"/>
    </row>
    <row r="47" spans="1:11" ht="15.75">
      <c r="A47" s="48"/>
      <c r="B47" s="163"/>
      <c r="C47" s="164"/>
      <c r="D47" s="165"/>
      <c r="E47" s="165"/>
      <c r="F47" s="166"/>
      <c r="G47" s="164"/>
      <c r="H47" s="164"/>
      <c r="I47" s="163"/>
      <c r="J47" s="166"/>
      <c r="K47" s="114"/>
    </row>
    <row r="48" spans="1:11" ht="16.5" thickBot="1">
      <c r="A48" s="48"/>
      <c r="B48" s="167"/>
      <c r="C48" s="168"/>
      <c r="D48" s="169" t="s">
        <v>230</v>
      </c>
      <c r="E48" s="169"/>
      <c r="F48" s="170">
        <f>SUM(F19:F46)</f>
        <v>54649723.53</v>
      </c>
      <c r="G48" s="170">
        <f>SUM(G19:G46)</f>
        <v>68446786</v>
      </c>
      <c r="H48" s="170">
        <f>G48-I48</f>
        <v>62538253</v>
      </c>
      <c r="I48" s="170">
        <f>SUM(I19:I46)</f>
        <v>5908533</v>
      </c>
      <c r="J48" s="171">
        <f>G48/F48</f>
        <v>1.2524635364793033</v>
      </c>
      <c r="K48" s="114"/>
    </row>
    <row r="49" spans="1:11" ht="15.75">
      <c r="A49" s="48"/>
      <c r="B49" s="48"/>
      <c r="C49" s="48"/>
      <c r="D49" s="48"/>
      <c r="E49" s="48"/>
      <c r="F49" s="48"/>
      <c r="G49" s="48"/>
      <c r="H49" s="48"/>
      <c r="I49" s="128"/>
      <c r="J49" s="48"/>
      <c r="K49" s="114"/>
    </row>
    <row r="50" spans="1:11" ht="15.75">
      <c r="A50" s="48"/>
      <c r="B50" s="48"/>
      <c r="C50" s="48"/>
      <c r="D50" s="48"/>
      <c r="E50" s="48"/>
      <c r="F50" s="48"/>
      <c r="G50" s="48"/>
      <c r="H50" s="48"/>
      <c r="I50" s="128"/>
      <c r="J50" s="48"/>
      <c r="K50" s="114"/>
    </row>
    <row r="51" spans="1:11" ht="18.75">
      <c r="A51" s="116"/>
      <c r="B51" s="116"/>
      <c r="C51" s="116"/>
      <c r="D51" s="116"/>
      <c r="E51" s="116"/>
      <c r="F51" s="116"/>
      <c r="G51" s="116"/>
      <c r="H51" s="116"/>
      <c r="I51" s="117"/>
      <c r="J51" s="116"/>
      <c r="K51" s="114"/>
    </row>
    <row r="53" ht="13.5" customHeight="1"/>
  </sheetData>
  <sheetProtection/>
  <mergeCells count="4">
    <mergeCell ref="B8:J8"/>
    <mergeCell ref="B9:J9"/>
    <mergeCell ref="B10:J10"/>
    <mergeCell ref="B11:J11"/>
  </mergeCells>
  <printOptions/>
  <pageMargins left="0.75" right="0.75" top="1" bottom="1" header="0.5" footer="0.5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view="pageLayout" workbookViewId="0" topLeftCell="A1">
      <selection activeCell="B9" sqref="B9"/>
    </sheetView>
  </sheetViews>
  <sheetFormatPr defaultColWidth="9.00390625" defaultRowHeight="12.75"/>
  <cols>
    <col min="1" max="1" width="4.75390625" style="1" bestFit="1" customWidth="1"/>
    <col min="2" max="2" width="39.75390625" style="1" customWidth="1"/>
    <col min="3" max="3" width="14.00390625" style="1" customWidth="1"/>
    <col min="4" max="4" width="17.125" style="1" customWidth="1"/>
    <col min="5" max="5" width="9.125" style="1" customWidth="1"/>
    <col min="6" max="6" width="11.00390625" style="1" customWidth="1"/>
    <col min="7" max="16384" width="9.125" style="1" customWidth="1"/>
  </cols>
  <sheetData>
    <row r="1" spans="1:4" ht="15" customHeight="1">
      <c r="A1" s="991" t="s">
        <v>379</v>
      </c>
      <c r="B1" s="991"/>
      <c r="C1" s="991"/>
      <c r="D1" s="991"/>
    </row>
    <row r="2" ht="6.75" customHeight="1">
      <c r="A2" s="255"/>
    </row>
    <row r="3" ht="12.75">
      <c r="D3" s="6" t="s">
        <v>27</v>
      </c>
    </row>
    <row r="4" spans="1:4" ht="15" customHeight="1">
      <c r="A4" s="986" t="s">
        <v>32</v>
      </c>
      <c r="B4" s="986" t="s">
        <v>5</v>
      </c>
      <c r="C4" s="985" t="s">
        <v>33</v>
      </c>
      <c r="D4" s="992" t="s">
        <v>597</v>
      </c>
    </row>
    <row r="5" spans="1:4" ht="15" customHeight="1">
      <c r="A5" s="986"/>
      <c r="B5" s="986"/>
      <c r="C5" s="986"/>
      <c r="D5" s="993"/>
    </row>
    <row r="6" spans="1:4" ht="15.75" customHeight="1">
      <c r="A6" s="986"/>
      <c r="B6" s="986"/>
      <c r="C6" s="986"/>
      <c r="D6" s="994"/>
    </row>
    <row r="7" spans="1:4" s="22" customFormat="1" ht="6.75" customHeight="1">
      <c r="A7" s="21">
        <v>1</v>
      </c>
      <c r="B7" s="21">
        <v>2</v>
      </c>
      <c r="C7" s="21">
        <v>3</v>
      </c>
      <c r="D7" s="21">
        <v>4</v>
      </c>
    </row>
    <row r="8" spans="1:4" ht="18.75" customHeight="1">
      <c r="A8" s="990" t="s">
        <v>19</v>
      </c>
      <c r="B8" s="990"/>
      <c r="C8" s="12"/>
      <c r="D8" s="26">
        <f>SUM(D9)</f>
        <v>18500708</v>
      </c>
    </row>
    <row r="9" spans="1:4" ht="18.75" customHeight="1">
      <c r="A9" s="257" t="s">
        <v>10</v>
      </c>
      <c r="B9" s="257" t="s">
        <v>321</v>
      </c>
      <c r="C9" s="258" t="s">
        <v>341</v>
      </c>
      <c r="D9" s="38">
        <v>18500708</v>
      </c>
    </row>
    <row r="10" spans="1:4" ht="18.75" customHeight="1">
      <c r="A10" s="990" t="s">
        <v>39</v>
      </c>
      <c r="B10" s="990"/>
      <c r="C10" s="12"/>
      <c r="D10" s="26">
        <f>SUM(D11:D12)</f>
        <v>1495417</v>
      </c>
    </row>
    <row r="11" spans="1:4" ht="18.75" customHeight="1">
      <c r="A11" s="42" t="s">
        <v>10</v>
      </c>
      <c r="B11" s="43" t="s">
        <v>31</v>
      </c>
      <c r="C11" s="42" t="s">
        <v>22</v>
      </c>
      <c r="D11" s="44">
        <v>1418377</v>
      </c>
    </row>
    <row r="12" spans="1:4" ht="18.75" customHeight="1">
      <c r="A12" s="12" t="s">
        <v>11</v>
      </c>
      <c r="B12" s="13" t="s">
        <v>21</v>
      </c>
      <c r="C12" s="12" t="s">
        <v>22</v>
      </c>
      <c r="D12" s="41">
        <v>77040</v>
      </c>
    </row>
    <row r="13" spans="1:4" ht="18" customHeight="1">
      <c r="A13" s="120"/>
      <c r="B13" s="109" t="s">
        <v>235</v>
      </c>
      <c r="C13" s="121"/>
      <c r="D13" s="122">
        <f>D8-D10</f>
        <v>17005291</v>
      </c>
    </row>
    <row r="14" spans="1:4" ht="7.5" customHeight="1">
      <c r="A14" s="3"/>
      <c r="B14" s="4"/>
      <c r="C14" s="4"/>
      <c r="D14" s="4"/>
    </row>
    <row r="15" spans="1:4" ht="17.25" customHeight="1">
      <c r="A15" s="3"/>
      <c r="B15" s="4"/>
      <c r="C15" s="4"/>
      <c r="D15" s="4"/>
    </row>
    <row r="16" spans="1:6" ht="12.75">
      <c r="A16" s="39"/>
      <c r="B16" s="119" t="s">
        <v>596</v>
      </c>
      <c r="C16" s="40"/>
      <c r="D16" s="40"/>
      <c r="E16" s="40"/>
      <c r="F16" s="40"/>
    </row>
    <row r="17" spans="1:6" ht="12.75">
      <c r="A17" s="39"/>
      <c r="B17" s="40"/>
      <c r="C17" s="40"/>
      <c r="D17" s="40"/>
      <c r="E17" s="40"/>
      <c r="F17" s="40"/>
    </row>
    <row r="18" spans="1:2" ht="12.75">
      <c r="A18" s="1" t="s">
        <v>10</v>
      </c>
      <c r="B18" s="1" t="s">
        <v>383</v>
      </c>
    </row>
    <row r="19" ht="12.75">
      <c r="B19" s="1" t="s">
        <v>181</v>
      </c>
    </row>
    <row r="20" ht="15" customHeight="1">
      <c r="B20" s="1" t="s">
        <v>155</v>
      </c>
    </row>
    <row r="21" ht="12.75">
      <c r="B21" s="1" t="s">
        <v>352</v>
      </c>
    </row>
    <row r="22" spans="1:2" ht="12.75">
      <c r="A22" s="1" t="s">
        <v>11</v>
      </c>
      <c r="B22" s="1" t="s">
        <v>156</v>
      </c>
    </row>
    <row r="23" ht="12.75">
      <c r="B23" s="1" t="s">
        <v>380</v>
      </c>
    </row>
    <row r="24" ht="12.75">
      <c r="B24" s="172" t="s">
        <v>381</v>
      </c>
    </row>
    <row r="25" spans="1:2" ht="12.75">
      <c r="A25" s="1" t="s">
        <v>12</v>
      </c>
      <c r="B25" s="1" t="s">
        <v>232</v>
      </c>
    </row>
    <row r="26" ht="12.75">
      <c r="B26" s="1" t="s">
        <v>233</v>
      </c>
    </row>
    <row r="27" ht="12.75">
      <c r="B27" s="1" t="s">
        <v>382</v>
      </c>
    </row>
    <row r="28" spans="1:2" ht="12.75">
      <c r="A28" s="1" t="s">
        <v>1</v>
      </c>
      <c r="B28" s="1" t="s">
        <v>183</v>
      </c>
    </row>
    <row r="29" ht="12.75">
      <c r="B29" s="1" t="s">
        <v>353</v>
      </c>
    </row>
    <row r="30" spans="1:2" ht="12.75">
      <c r="A30" s="104" t="s">
        <v>16</v>
      </c>
      <c r="B30" s="1" t="s">
        <v>182</v>
      </c>
    </row>
    <row r="31" ht="12.75">
      <c r="B31" s="1" t="s">
        <v>354</v>
      </c>
    </row>
    <row r="32" spans="1:2" ht="12.75">
      <c r="A32" s="1" t="s">
        <v>17</v>
      </c>
      <c r="B32" s="1" t="s">
        <v>315</v>
      </c>
    </row>
    <row r="33" ht="12.75">
      <c r="B33" s="237" t="s">
        <v>355</v>
      </c>
    </row>
    <row r="34" spans="1:2" ht="12.75">
      <c r="A34" s="1" t="s">
        <v>18</v>
      </c>
      <c r="B34" s="1" t="s">
        <v>369</v>
      </c>
    </row>
    <row r="35" ht="12.75">
      <c r="B35" s="1" t="s">
        <v>384</v>
      </c>
    </row>
    <row r="36" spans="1:2" ht="12.75">
      <c r="A36" s="1" t="s">
        <v>20</v>
      </c>
      <c r="B36" s="1" t="s">
        <v>594</v>
      </c>
    </row>
    <row r="37" ht="12.75">
      <c r="B37" s="172" t="s">
        <v>595</v>
      </c>
    </row>
  </sheetData>
  <sheetProtection/>
  <mergeCells count="7">
    <mergeCell ref="A8:B8"/>
    <mergeCell ref="A10:B1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300" verticalDpi="300" orientation="portrait" paperSize="9" r:id="rId1"/>
  <headerFooter alignWithMargins="0">
    <oddHeader xml:space="preserve">&amp;RZałącznik nr  4
do uchwały  Nr I /2  /2010       Rady Miejskiej  Ząbkowic Śląskich z dnia  20 stycznia 2010 roku
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J15"/>
  <sheetViews>
    <sheetView view="pageLayout" workbookViewId="0" topLeftCell="A1">
      <selection activeCell="G9" sqref="G9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4.125" style="0" customWidth="1"/>
    <col min="10" max="10" width="14.375" style="0" customWidth="1"/>
    <col min="76" max="16384" width="9.125" style="1" customWidth="1"/>
  </cols>
  <sheetData>
    <row r="2" ht="18.75">
      <c r="A2" s="254"/>
    </row>
    <row r="3" spans="1:10" ht="15">
      <c r="A3" s="31"/>
      <c r="B3" s="31"/>
      <c r="C3" s="31"/>
      <c r="D3" s="31"/>
      <c r="E3" s="31"/>
      <c r="F3" s="31"/>
      <c r="G3" s="31"/>
      <c r="H3" s="123"/>
      <c r="I3" s="123"/>
      <c r="J3" s="123"/>
    </row>
    <row r="4" spans="1:10" ht="45" customHeight="1">
      <c r="A4" s="995" t="s">
        <v>385</v>
      </c>
      <c r="B4" s="995"/>
      <c r="C4" s="995"/>
      <c r="D4" s="995"/>
      <c r="E4" s="995"/>
      <c r="F4" s="995"/>
      <c r="G4" s="995"/>
      <c r="H4" s="995"/>
      <c r="I4" s="995"/>
      <c r="J4" s="995"/>
    </row>
    <row r="5" spans="1:10" ht="15.75">
      <c r="A5" s="124"/>
      <c r="B5" s="124"/>
      <c r="C5" s="124"/>
      <c r="D5" s="124"/>
      <c r="E5" s="124"/>
      <c r="F5" s="124"/>
      <c r="G5" s="31"/>
      <c r="H5" s="123"/>
      <c r="I5" s="123"/>
      <c r="J5" s="123"/>
    </row>
    <row r="6" spans="1:10" ht="13.5" customHeight="1">
      <c r="A6" s="125"/>
      <c r="B6" s="125"/>
      <c r="C6" s="125"/>
      <c r="D6" s="125"/>
      <c r="E6" s="125"/>
      <c r="F6" s="125"/>
      <c r="G6" s="31"/>
      <c r="H6" s="123"/>
      <c r="I6" s="123"/>
      <c r="J6" s="126" t="s">
        <v>27</v>
      </c>
    </row>
    <row r="7" spans="1:10" ht="20.25" customHeight="1">
      <c r="A7" s="997" t="s">
        <v>2</v>
      </c>
      <c r="B7" s="998" t="s">
        <v>3</v>
      </c>
      <c r="C7" s="998" t="s">
        <v>42</v>
      </c>
      <c r="D7" s="996" t="s">
        <v>38</v>
      </c>
      <c r="E7" s="996" t="s">
        <v>46</v>
      </c>
      <c r="F7" s="996" t="s">
        <v>35</v>
      </c>
      <c r="G7" s="996"/>
      <c r="H7" s="996"/>
      <c r="I7" s="996"/>
      <c r="J7" s="996"/>
    </row>
    <row r="8" spans="1:10" ht="18" customHeight="1">
      <c r="A8" s="997"/>
      <c r="B8" s="999"/>
      <c r="C8" s="999"/>
      <c r="D8" s="997"/>
      <c r="E8" s="996"/>
      <c r="F8" s="996" t="s">
        <v>36</v>
      </c>
      <c r="G8" s="996" t="s">
        <v>6</v>
      </c>
      <c r="H8" s="996"/>
      <c r="I8" s="996"/>
      <c r="J8" s="996" t="s">
        <v>37</v>
      </c>
    </row>
    <row r="9" spans="1:10" ht="69" customHeight="1">
      <c r="A9" s="997"/>
      <c r="B9" s="1000"/>
      <c r="C9" s="1000"/>
      <c r="D9" s="997"/>
      <c r="E9" s="996"/>
      <c r="F9" s="996"/>
      <c r="G9" s="19" t="s">
        <v>486</v>
      </c>
      <c r="H9" s="753" t="s">
        <v>579</v>
      </c>
      <c r="I9" s="753" t="s">
        <v>488</v>
      </c>
      <c r="J9" s="996"/>
    </row>
    <row r="10" spans="1:10" ht="18.75" customHeight="1">
      <c r="A10" s="754">
        <v>1</v>
      </c>
      <c r="B10" s="754">
        <v>2</v>
      </c>
      <c r="C10" s="754">
        <v>3</v>
      </c>
      <c r="D10" s="754">
        <v>4</v>
      </c>
      <c r="E10" s="754">
        <v>5</v>
      </c>
      <c r="F10" s="754">
        <v>6</v>
      </c>
      <c r="G10" s="754">
        <v>7</v>
      </c>
      <c r="H10" s="754">
        <v>8</v>
      </c>
      <c r="I10" s="754">
        <v>9</v>
      </c>
      <c r="J10" s="754">
        <v>10</v>
      </c>
    </row>
    <row r="11" spans="1:10" ht="19.5" customHeight="1">
      <c r="A11" s="755">
        <v>710</v>
      </c>
      <c r="B11" s="755">
        <v>71035</v>
      </c>
      <c r="C11" s="755">
        <v>2020</v>
      </c>
      <c r="D11" s="756">
        <v>4000</v>
      </c>
      <c r="E11" s="756">
        <v>4000</v>
      </c>
      <c r="F11" s="756">
        <v>4000</v>
      </c>
      <c r="G11" s="756">
        <v>0</v>
      </c>
      <c r="H11" s="755">
        <v>4000</v>
      </c>
      <c r="I11" s="755">
        <v>0</v>
      </c>
      <c r="J11" s="755">
        <v>0</v>
      </c>
    </row>
    <row r="12" spans="1:10" ht="19.5" customHeight="1">
      <c r="A12" s="757"/>
      <c r="B12" s="757"/>
      <c r="C12" s="757"/>
      <c r="D12" s="757"/>
      <c r="E12" s="757"/>
      <c r="F12" s="757"/>
      <c r="G12" s="757"/>
      <c r="H12" s="757"/>
      <c r="I12" s="757"/>
      <c r="J12" s="757"/>
    </row>
    <row r="13" spans="1:10" ht="24.75" customHeight="1">
      <c r="A13" s="1001" t="s">
        <v>40</v>
      </c>
      <c r="B13" s="1001"/>
      <c r="C13" s="1001"/>
      <c r="D13" s="1001"/>
      <c r="E13" s="758">
        <f aca="true" t="shared" si="0" ref="E13:J13">SUM(E11)</f>
        <v>4000</v>
      </c>
      <c r="F13" s="758">
        <f t="shared" si="0"/>
        <v>4000</v>
      </c>
      <c r="G13" s="758">
        <f t="shared" si="0"/>
        <v>0</v>
      </c>
      <c r="H13" s="758">
        <f t="shared" si="0"/>
        <v>4000</v>
      </c>
      <c r="I13" s="758">
        <f t="shared" si="0"/>
        <v>0</v>
      </c>
      <c r="J13" s="758">
        <f t="shared" si="0"/>
        <v>0</v>
      </c>
    </row>
    <row r="14" spans="1:10" ht="15">
      <c r="A14" s="759"/>
      <c r="B14" s="759"/>
      <c r="C14" s="759"/>
      <c r="D14" s="759"/>
      <c r="E14" s="759"/>
      <c r="F14" s="759"/>
      <c r="G14" s="759"/>
      <c r="H14" s="760"/>
      <c r="I14" s="760"/>
      <c r="J14" s="760"/>
    </row>
    <row r="15" spans="1:10" ht="12.75">
      <c r="A15" s="761"/>
      <c r="B15" s="762"/>
      <c r="C15" s="762"/>
      <c r="D15" s="762"/>
      <c r="E15" s="762"/>
      <c r="F15" s="762"/>
      <c r="G15" s="16"/>
      <c r="H15" s="16"/>
      <c r="I15" s="16"/>
      <c r="J15" s="16"/>
    </row>
  </sheetData>
  <sheetProtection/>
  <mergeCells count="11">
    <mergeCell ref="A13:D13"/>
    <mergeCell ref="A4:J4"/>
    <mergeCell ref="E7:E9"/>
    <mergeCell ref="F7:J7"/>
    <mergeCell ref="F8:F9"/>
    <mergeCell ref="G8:I8"/>
    <mergeCell ref="J8:J9"/>
    <mergeCell ref="A7:A9"/>
    <mergeCell ref="B7:B9"/>
    <mergeCell ref="C7:C9"/>
    <mergeCell ref="D7:D9"/>
  </mergeCells>
  <printOptions horizontalCentered="1"/>
  <pageMargins left="0.5905511811023623" right="0.5905511811023623" top="1.08" bottom="0.3937007874015748" header="0.5118110236220472" footer="0.5118110236220472"/>
  <pageSetup horizontalDpi="300" verticalDpi="300" orientation="landscape" paperSize="9" scale="90" r:id="rId1"/>
  <headerFooter alignWithMargins="0">
    <oddHeader>&amp;RZałącznik nr  6a
do uchwały  Nr  I  /2 /2010 Rady Miejskiej  Ząbkowic Sląskich z dnia  20 stycznia 2010 roku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view="pageLayout" workbookViewId="0" topLeftCell="A1">
      <selection activeCell="G23" sqref="G23"/>
    </sheetView>
  </sheetViews>
  <sheetFormatPr defaultColWidth="9.00390625" defaultRowHeight="12.75"/>
  <cols>
    <col min="1" max="1" width="4.75390625" style="0" customWidth="1"/>
    <col min="2" max="2" width="41.25390625" style="0" customWidth="1"/>
    <col min="3" max="3" width="12.125" style="0" customWidth="1"/>
    <col min="4" max="4" width="10.75390625" style="0" customWidth="1"/>
    <col min="5" max="5" width="29.375" style="0" customWidth="1"/>
    <col min="6" max="6" width="9.875" style="0" customWidth="1"/>
    <col min="7" max="7" width="12.00390625" style="0" customWidth="1"/>
    <col min="8" max="8" width="13.625" style="0" customWidth="1"/>
  </cols>
  <sheetData>
    <row r="1" spans="1:7" s="48" customFormat="1" ht="18.75">
      <c r="A1" s="1002"/>
      <c r="B1" s="1002"/>
      <c r="C1" s="1002"/>
      <c r="D1" s="1002"/>
      <c r="E1" s="1002"/>
      <c r="F1" s="1002"/>
      <c r="G1" s="1002"/>
    </row>
    <row r="2" spans="1:7" s="48" customFormat="1" ht="18.75">
      <c r="A2" s="1002" t="s">
        <v>386</v>
      </c>
      <c r="B2" s="1002"/>
      <c r="C2" s="1002"/>
      <c r="D2" s="1002"/>
      <c r="E2" s="1002"/>
      <c r="F2" s="1002"/>
      <c r="G2" s="1002"/>
    </row>
    <row r="3" spans="1:7" s="48" customFormat="1" ht="6" customHeight="1">
      <c r="A3" s="46"/>
      <c r="B3" s="46"/>
      <c r="C3" s="46"/>
      <c r="D3" s="46"/>
      <c r="E3" s="46"/>
      <c r="F3" s="46"/>
      <c r="G3" s="46"/>
    </row>
    <row r="4" spans="1:8" s="48" customFormat="1" ht="15.75">
      <c r="A4" s="33"/>
      <c r="B4" s="33"/>
      <c r="C4" s="33"/>
      <c r="D4" s="33"/>
      <c r="E4" s="33"/>
      <c r="F4" s="33"/>
      <c r="H4" s="63" t="s">
        <v>27</v>
      </c>
    </row>
    <row r="5" spans="1:8" s="48" customFormat="1" ht="15" customHeight="1">
      <c r="A5" s="1003" t="s">
        <v>32</v>
      </c>
      <c r="B5" s="1003" t="s">
        <v>0</v>
      </c>
      <c r="C5" s="1004" t="s">
        <v>159</v>
      </c>
      <c r="D5" s="1005" t="s">
        <v>160</v>
      </c>
      <c r="E5" s="1006"/>
      <c r="F5" s="34" t="s">
        <v>8</v>
      </c>
      <c r="G5" s="1007" t="s">
        <v>161</v>
      </c>
      <c r="H5" s="1007"/>
    </row>
    <row r="6" spans="1:8" s="48" customFormat="1" ht="15" customHeight="1">
      <c r="A6" s="1003"/>
      <c r="B6" s="1003"/>
      <c r="C6" s="1004"/>
      <c r="D6" s="1004" t="s">
        <v>7</v>
      </c>
      <c r="E6" s="62" t="s">
        <v>6</v>
      </c>
      <c r="F6" s="1004" t="s">
        <v>7</v>
      </c>
      <c r="G6" s="1009"/>
      <c r="H6" s="1009"/>
    </row>
    <row r="7" spans="1:8" s="48" customFormat="1" ht="18" customHeight="1">
      <c r="A7" s="1003"/>
      <c r="B7" s="1003"/>
      <c r="C7" s="1004"/>
      <c r="D7" s="1004"/>
      <c r="E7" s="1007" t="s">
        <v>162</v>
      </c>
      <c r="F7" s="1004"/>
      <c r="G7" s="1009"/>
      <c r="H7" s="1009"/>
    </row>
    <row r="8" spans="1:8" s="48" customFormat="1" ht="48.75" customHeight="1">
      <c r="A8" s="1003"/>
      <c r="B8" s="1003"/>
      <c r="C8" s="1004"/>
      <c r="D8" s="1004"/>
      <c r="E8" s="1008"/>
      <c r="F8" s="1004"/>
      <c r="G8" s="1010"/>
      <c r="H8" s="1010"/>
    </row>
    <row r="9" spans="1:8" s="48" customFormat="1" ht="15.75" customHeight="1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</row>
    <row r="10" spans="1:8" s="48" customFormat="1" ht="19.5" customHeight="1">
      <c r="A10" s="50"/>
      <c r="B10" s="64" t="s">
        <v>47</v>
      </c>
      <c r="C10" s="51"/>
      <c r="D10" s="51"/>
      <c r="E10" s="52"/>
      <c r="F10" s="51"/>
      <c r="G10" s="51"/>
      <c r="H10" s="51"/>
    </row>
    <row r="11" spans="1:8" s="48" customFormat="1" ht="19.5" customHeight="1">
      <c r="A11" s="54"/>
      <c r="B11" s="53" t="s">
        <v>35</v>
      </c>
      <c r="C11" s="54"/>
      <c r="D11" s="54"/>
      <c r="E11" s="52"/>
      <c r="F11" s="54"/>
      <c r="G11" s="54"/>
      <c r="H11" s="54"/>
    </row>
    <row r="12" spans="1:8" s="48" customFormat="1" ht="19.5" customHeight="1">
      <c r="A12" s="54" t="s">
        <v>10</v>
      </c>
      <c r="B12" s="65" t="s">
        <v>127</v>
      </c>
      <c r="C12" s="57">
        <v>1000</v>
      </c>
      <c r="D12" s="57">
        <v>5000</v>
      </c>
      <c r="E12" s="52" t="s">
        <v>169</v>
      </c>
      <c r="F12" s="57">
        <v>6000</v>
      </c>
      <c r="G12" s="54">
        <v>0</v>
      </c>
      <c r="H12" s="54"/>
    </row>
    <row r="13" spans="1:8" s="48" customFormat="1" ht="19.5" customHeight="1">
      <c r="A13" s="54" t="s">
        <v>11</v>
      </c>
      <c r="B13" s="65" t="s">
        <v>170</v>
      </c>
      <c r="C13" s="57">
        <v>308</v>
      </c>
      <c r="D13" s="57">
        <v>3700</v>
      </c>
      <c r="E13" s="52" t="s">
        <v>169</v>
      </c>
      <c r="F13" s="57">
        <v>3290</v>
      </c>
      <c r="G13" s="57">
        <v>718</v>
      </c>
      <c r="H13" s="54"/>
    </row>
    <row r="14" spans="1:8" s="48" customFormat="1" ht="19.5" customHeight="1">
      <c r="A14" s="66" t="s">
        <v>12</v>
      </c>
      <c r="B14" s="67" t="s">
        <v>171</v>
      </c>
      <c r="C14" s="68">
        <v>1345</v>
      </c>
      <c r="D14" s="68">
        <v>10500</v>
      </c>
      <c r="E14" s="69" t="s">
        <v>169</v>
      </c>
      <c r="F14" s="68">
        <v>10845</v>
      </c>
      <c r="G14" s="68">
        <v>1000</v>
      </c>
      <c r="H14" s="66"/>
    </row>
    <row r="15" spans="1:8" s="48" customFormat="1" ht="19.5" customHeight="1">
      <c r="A15" s="74" t="s">
        <v>1</v>
      </c>
      <c r="B15" s="75" t="s">
        <v>174</v>
      </c>
      <c r="C15" s="76">
        <v>38000</v>
      </c>
      <c r="D15" s="76">
        <v>146612</v>
      </c>
      <c r="E15" s="77" t="s">
        <v>558</v>
      </c>
      <c r="F15" s="76">
        <v>147188</v>
      </c>
      <c r="G15" s="76">
        <v>37424</v>
      </c>
      <c r="H15" s="74"/>
    </row>
    <row r="16" spans="1:8" s="48" customFormat="1" ht="19.5" customHeight="1">
      <c r="A16" s="70"/>
      <c r="B16" s="71" t="s">
        <v>151</v>
      </c>
      <c r="C16" s="72">
        <f>SUM(C12:C15)</f>
        <v>40653</v>
      </c>
      <c r="D16" s="72">
        <f>SUM(D12:D15)</f>
        <v>165812</v>
      </c>
      <c r="E16" s="73"/>
      <c r="F16" s="72">
        <f>SUM(F12:F15)</f>
        <v>167323</v>
      </c>
      <c r="G16" s="72">
        <f>SUM(G12:G15)</f>
        <v>39142</v>
      </c>
      <c r="H16" s="70"/>
    </row>
    <row r="17" spans="1:8" s="48" customFormat="1" ht="19.5" customHeight="1">
      <c r="A17" s="74" t="s">
        <v>10</v>
      </c>
      <c r="B17" s="75" t="s">
        <v>127</v>
      </c>
      <c r="C17" s="76">
        <v>21494</v>
      </c>
      <c r="D17" s="76">
        <v>368380</v>
      </c>
      <c r="E17" s="77" t="s">
        <v>172</v>
      </c>
      <c r="F17" s="76">
        <v>365348</v>
      </c>
      <c r="G17" s="76">
        <v>24526</v>
      </c>
      <c r="H17" s="74"/>
    </row>
    <row r="18" spans="1:8" s="48" customFormat="1" ht="19.5" customHeight="1">
      <c r="A18" s="66" t="s">
        <v>11</v>
      </c>
      <c r="B18" s="67" t="s">
        <v>170</v>
      </c>
      <c r="C18" s="68">
        <v>18502</v>
      </c>
      <c r="D18" s="68">
        <v>397966</v>
      </c>
      <c r="E18" s="69" t="s">
        <v>172</v>
      </c>
      <c r="F18" s="68">
        <v>394400</v>
      </c>
      <c r="G18" s="68">
        <v>22068</v>
      </c>
      <c r="H18" s="66"/>
    </row>
    <row r="19" spans="1:8" s="48" customFormat="1" ht="19.5" customHeight="1">
      <c r="A19" s="66" t="s">
        <v>12</v>
      </c>
      <c r="B19" s="67" t="s">
        <v>171</v>
      </c>
      <c r="C19" s="68">
        <v>6637</v>
      </c>
      <c r="D19" s="68">
        <v>198000</v>
      </c>
      <c r="E19" s="69" t="s">
        <v>172</v>
      </c>
      <c r="F19" s="68">
        <v>199637</v>
      </c>
      <c r="G19" s="68">
        <v>5000</v>
      </c>
      <c r="H19" s="66"/>
    </row>
    <row r="20" spans="1:8" s="48" customFormat="1" ht="19.5" customHeight="1">
      <c r="A20" s="70"/>
      <c r="B20" s="71" t="s">
        <v>151</v>
      </c>
      <c r="C20" s="72">
        <f>SUM(C17:C19)</f>
        <v>46633</v>
      </c>
      <c r="D20" s="72">
        <f>SUM(D17:D19)</f>
        <v>964346</v>
      </c>
      <c r="E20" s="73"/>
      <c r="F20" s="72">
        <f>SUM(F17:F19)</f>
        <v>959385</v>
      </c>
      <c r="G20" s="72">
        <f>SUM(G17:G19)</f>
        <v>51594</v>
      </c>
      <c r="H20" s="35"/>
    </row>
    <row r="21" spans="1:8" s="48" customFormat="1" ht="19.5" customHeight="1">
      <c r="A21" s="74" t="s">
        <v>10</v>
      </c>
      <c r="B21" s="75" t="s">
        <v>127</v>
      </c>
      <c r="C21" s="76">
        <v>95</v>
      </c>
      <c r="D21" s="76">
        <v>58000</v>
      </c>
      <c r="E21" s="77" t="s">
        <v>173</v>
      </c>
      <c r="F21" s="308">
        <v>57500</v>
      </c>
      <c r="G21" s="308">
        <v>595</v>
      </c>
      <c r="H21" s="74"/>
    </row>
    <row r="22" spans="1:9" s="48" customFormat="1" ht="19.5" customHeight="1">
      <c r="A22" s="66" t="s">
        <v>11</v>
      </c>
      <c r="B22" s="67" t="s">
        <v>170</v>
      </c>
      <c r="C22" s="57">
        <v>0</v>
      </c>
      <c r="D22" s="57">
        <v>9000</v>
      </c>
      <c r="E22" s="52" t="s">
        <v>173</v>
      </c>
      <c r="F22" s="76">
        <v>7000</v>
      </c>
      <c r="G22" s="76">
        <v>2000</v>
      </c>
      <c r="H22" s="54"/>
      <c r="I22" s="638"/>
    </row>
    <row r="23" spans="1:8" s="48" customFormat="1" ht="19.5" customHeight="1">
      <c r="A23" s="331"/>
      <c r="B23" s="637"/>
      <c r="C23" s="76"/>
      <c r="D23" s="76"/>
      <c r="E23" s="77"/>
      <c r="F23" s="333"/>
      <c r="G23" s="333"/>
      <c r="H23" s="74"/>
    </row>
    <row r="24" spans="1:8" s="48" customFormat="1" ht="19.5" customHeight="1">
      <c r="A24" s="70"/>
      <c r="B24" s="71" t="s">
        <v>154</v>
      </c>
      <c r="C24" s="72">
        <f>SUM(C21:C22)</f>
        <v>95</v>
      </c>
      <c r="D24" s="72">
        <f>SUM(D21:D22)</f>
        <v>67000</v>
      </c>
      <c r="E24" s="73"/>
      <c r="F24" s="72">
        <f>SUM(F21:F22)</f>
        <v>64500</v>
      </c>
      <c r="G24" s="72">
        <f>SUM(G21:G22)</f>
        <v>2595</v>
      </c>
      <c r="H24" s="70"/>
    </row>
    <row r="25" spans="1:8" s="48" customFormat="1" ht="19.5" customHeight="1" hidden="1">
      <c r="A25" s="78"/>
      <c r="B25" s="79"/>
      <c r="C25" s="78"/>
      <c r="D25" s="78"/>
      <c r="E25" s="80"/>
      <c r="F25" s="78"/>
      <c r="G25" s="78"/>
      <c r="H25" s="78"/>
    </row>
    <row r="26" spans="1:8" s="81" customFormat="1" ht="19.5" customHeight="1">
      <c r="A26" s="1011" t="s">
        <v>40</v>
      </c>
      <c r="B26" s="1011"/>
      <c r="C26" s="59">
        <f>SUM(C16+C20+C24)</f>
        <v>87381</v>
      </c>
      <c r="D26" s="59">
        <f>SUM(D16+D20+D24)</f>
        <v>1197158</v>
      </c>
      <c r="E26" s="60"/>
      <c r="F26" s="59">
        <f>SUM(F16+F20+F24)</f>
        <v>1191208</v>
      </c>
      <c r="G26" s="59">
        <f>SUM(G16+G20+G24)</f>
        <v>93331</v>
      </c>
      <c r="H26" s="60"/>
    </row>
    <row r="27" s="48" customFormat="1" ht="4.5" customHeight="1"/>
    <row r="28" s="48" customFormat="1" ht="12.75" customHeight="1">
      <c r="A28" s="61"/>
    </row>
    <row r="29" s="48" customFormat="1" ht="15.75">
      <c r="A29" s="61"/>
    </row>
    <row r="30" s="48" customFormat="1" ht="15.75">
      <c r="A30" s="61"/>
    </row>
    <row r="31" s="48" customFormat="1" ht="15.75">
      <c r="A31" s="61"/>
    </row>
    <row r="32" s="48" customFormat="1" ht="15.75"/>
  </sheetData>
  <sheetProtection/>
  <mergeCells count="12">
    <mergeCell ref="H5:H8"/>
    <mergeCell ref="F6:F8"/>
    <mergeCell ref="G5:G8"/>
    <mergeCell ref="A26:B26"/>
    <mergeCell ref="A1:G1"/>
    <mergeCell ref="A2:G2"/>
    <mergeCell ref="A5:A8"/>
    <mergeCell ref="B5:B8"/>
    <mergeCell ref="C5:C8"/>
    <mergeCell ref="D6:D8"/>
    <mergeCell ref="D5:E5"/>
    <mergeCell ref="E7:E8"/>
  </mergeCells>
  <printOptions horizontalCentered="1"/>
  <pageMargins left="0.5118110236220472" right="0.5118110236220472" top="0.89" bottom="0.63" header="0.5118110236220472" footer="0.5118110236220472"/>
  <pageSetup horizontalDpi="300" verticalDpi="300" orientation="landscape" paperSize="9" r:id="rId1"/>
  <headerFooter alignWithMargins="0">
    <oddHeader>&amp;R&amp;9Załącznik nr  7
do uchwały   Nr  I  /  2  /  2010   Rady Miejskiej Ząbkowic Śląskich  z dnia  20 stycznia roku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view="pageLayout" workbookViewId="0" topLeftCell="A1">
      <selection activeCell="A3" sqref="A3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8.875" style="1" customWidth="1"/>
    <col min="5" max="5" width="41.625" style="1" customWidth="1"/>
    <col min="6" max="6" width="22.25390625" style="1" customWidth="1"/>
    <col min="7" max="16384" width="9.125" style="1" customWidth="1"/>
  </cols>
  <sheetData>
    <row r="1" spans="1:6" ht="18">
      <c r="A1" s="127"/>
      <c r="B1" s="127"/>
      <c r="C1" s="127"/>
      <c r="D1" s="127"/>
      <c r="E1" s="127"/>
      <c r="F1" s="127"/>
    </row>
    <row r="2" spans="1:6" ht="19.5" customHeight="1">
      <c r="A2" s="1012" t="s">
        <v>559</v>
      </c>
      <c r="B2" s="1012"/>
      <c r="C2" s="1012"/>
      <c r="D2" s="1012"/>
      <c r="E2" s="1012"/>
      <c r="F2" s="1012"/>
    </row>
    <row r="3" spans="1:6" ht="19.5" customHeight="1">
      <c r="A3" s="83"/>
      <c r="B3" s="83"/>
      <c r="C3" s="83"/>
      <c r="D3" s="83"/>
      <c r="E3" s="47"/>
      <c r="F3" s="47"/>
    </row>
    <row r="4" spans="1:6" ht="19.5" customHeight="1">
      <c r="A4" s="83"/>
      <c r="B4" s="83"/>
      <c r="C4" s="83"/>
      <c r="D4" s="83"/>
      <c r="E4" s="83"/>
      <c r="F4" s="84" t="s">
        <v>27</v>
      </c>
    </row>
    <row r="5" spans="1:6" ht="19.5" customHeight="1">
      <c r="A5" s="85" t="s">
        <v>32</v>
      </c>
      <c r="B5" s="85" t="s">
        <v>2</v>
      </c>
      <c r="C5" s="85" t="s">
        <v>3</v>
      </c>
      <c r="D5" s="85" t="s">
        <v>4</v>
      </c>
      <c r="E5" s="85" t="s">
        <v>30</v>
      </c>
      <c r="F5" s="85" t="s">
        <v>29</v>
      </c>
    </row>
    <row r="6" spans="1:6" ht="15.75" customHeight="1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</row>
    <row r="7" spans="1:6" ht="30" customHeight="1">
      <c r="A7" s="87" t="s">
        <v>10</v>
      </c>
      <c r="B7" s="87">
        <v>921</v>
      </c>
      <c r="C7" s="87">
        <v>92109</v>
      </c>
      <c r="D7" s="87">
        <v>2480</v>
      </c>
      <c r="E7" s="87" t="s">
        <v>157</v>
      </c>
      <c r="F7" s="88">
        <v>670000</v>
      </c>
    </row>
    <row r="8" spans="1:6" ht="30" customHeight="1">
      <c r="A8" s="89" t="s">
        <v>11</v>
      </c>
      <c r="B8" s="89">
        <v>921</v>
      </c>
      <c r="C8" s="89">
        <v>92116</v>
      </c>
      <c r="D8" s="89">
        <v>2480</v>
      </c>
      <c r="E8" s="89" t="s">
        <v>158</v>
      </c>
      <c r="F8" s="90">
        <v>670000</v>
      </c>
    </row>
    <row r="9" spans="1:6" ht="30" customHeight="1">
      <c r="A9" s="1013" t="s">
        <v>40</v>
      </c>
      <c r="B9" s="1014"/>
      <c r="C9" s="1014"/>
      <c r="D9" s="1014"/>
      <c r="E9" s="1015"/>
      <c r="F9" s="91">
        <f>SUM(F7:F8)</f>
        <v>1340000</v>
      </c>
    </row>
    <row r="10" spans="1:6" ht="18.75">
      <c r="A10" s="83"/>
      <c r="B10" s="83"/>
      <c r="C10" s="83"/>
      <c r="D10" s="83"/>
      <c r="E10" s="83"/>
      <c r="F10" s="83"/>
    </row>
    <row r="11" spans="1:6" ht="18.75">
      <c r="A11" s="92"/>
      <c r="B11" s="83"/>
      <c r="C11" s="83"/>
      <c r="D11" s="83"/>
      <c r="E11" s="83"/>
      <c r="F11" s="83"/>
    </row>
    <row r="12" spans="1:6" ht="18.75">
      <c r="A12" s="93"/>
      <c r="B12" s="83"/>
      <c r="C12" s="83"/>
      <c r="D12" s="83"/>
      <c r="E12" s="83"/>
      <c r="F12" s="83"/>
    </row>
    <row r="13" spans="1:6" ht="18.75">
      <c r="A13" s="83"/>
      <c r="B13" s="83"/>
      <c r="C13" s="83"/>
      <c r="D13" s="83"/>
      <c r="E13" s="83"/>
      <c r="F13" s="83"/>
    </row>
    <row r="14" spans="1:6" ht="18.75">
      <c r="A14" s="93"/>
      <c r="B14" s="83"/>
      <c r="C14" s="83"/>
      <c r="D14" s="83"/>
      <c r="E14" s="83"/>
      <c r="F14" s="83"/>
    </row>
    <row r="15" spans="1:6" ht="18.75">
      <c r="A15" s="83"/>
      <c r="B15" s="83"/>
      <c r="C15" s="83"/>
      <c r="D15" s="83"/>
      <c r="E15" s="83"/>
      <c r="F15" s="83"/>
    </row>
    <row r="16" spans="1:6" ht="18.75">
      <c r="A16" s="83"/>
      <c r="B16" s="83"/>
      <c r="C16" s="83"/>
      <c r="D16" s="83"/>
      <c r="E16" s="83"/>
      <c r="F16" s="83"/>
    </row>
    <row r="17" spans="1:6" ht="18.75">
      <c r="A17" s="83"/>
      <c r="B17" s="83"/>
      <c r="C17" s="83"/>
      <c r="D17" s="83"/>
      <c r="E17" s="83"/>
      <c r="F17" s="83"/>
    </row>
    <row r="18" spans="1:6" ht="18.75">
      <c r="A18" s="83"/>
      <c r="B18" s="83"/>
      <c r="C18" s="83"/>
      <c r="D18" s="83"/>
      <c r="E18" s="83"/>
      <c r="F18" s="83"/>
    </row>
    <row r="19" spans="1:6" ht="18.75">
      <c r="A19" s="83"/>
      <c r="B19" s="83"/>
      <c r="C19" s="83"/>
      <c r="D19" s="83"/>
      <c r="E19" s="83"/>
      <c r="F19" s="83"/>
    </row>
  </sheetData>
  <sheetProtection/>
  <mergeCells count="2">
    <mergeCell ref="A2:F2"/>
    <mergeCell ref="A9:E9"/>
  </mergeCells>
  <printOptions horizontalCentered="1"/>
  <pageMargins left="0.5511811023622047" right="0.5118110236220472" top="2.204724409448819" bottom="0.984251968503937" header="0.5118110236220472" footer="0.5118110236220472"/>
  <pageSetup horizontalDpi="300" verticalDpi="300" orientation="portrait" paperSize="9" scale="95" r:id="rId1"/>
  <headerFooter alignWithMargins="0">
    <oddHeader>&amp;R&amp;9Załącznik nr   8
do uchwały  Nr   I /2    /2010   Rady Miejskiej  Ząbkowic Śląskich z dnia   20 stycznia 2010 roku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E10"/>
  <sheetViews>
    <sheetView view="pageLayout" workbookViewId="0" topLeftCell="A1">
      <selection activeCell="E9" sqref="E9"/>
    </sheetView>
  </sheetViews>
  <sheetFormatPr defaultColWidth="9.00390625" defaultRowHeight="12.75"/>
  <cols>
    <col min="1" max="1" width="5.25390625" style="0" customWidth="1"/>
    <col min="2" max="2" width="5.875" style="0" customWidth="1"/>
    <col min="3" max="3" width="9.75390625" style="0" customWidth="1"/>
    <col min="4" max="4" width="66.75390625" style="0" customWidth="1"/>
    <col min="5" max="5" width="14.375" style="0" customWidth="1"/>
  </cols>
  <sheetData>
    <row r="2" spans="1:5" ht="48.75" customHeight="1">
      <c r="A2" s="1012" t="s">
        <v>560</v>
      </c>
      <c r="B2" s="1012"/>
      <c r="C2" s="1012"/>
      <c r="D2" s="1012"/>
      <c r="E2" s="1012"/>
    </row>
    <row r="3" spans="1:5" ht="19.5" customHeight="1">
      <c r="A3" s="48"/>
      <c r="B3" s="48"/>
      <c r="C3" s="48"/>
      <c r="D3" s="46"/>
      <c r="E3" s="46"/>
    </row>
    <row r="4" spans="1:5" ht="19.5" customHeight="1">
      <c r="A4" s="48"/>
      <c r="B4" s="48"/>
      <c r="C4" s="48"/>
      <c r="D4" s="33"/>
      <c r="E4" s="63" t="s">
        <v>27</v>
      </c>
    </row>
    <row r="5" spans="1:5" ht="19.5" customHeight="1">
      <c r="A5" s="82" t="s">
        <v>32</v>
      </c>
      <c r="B5" s="82" t="s">
        <v>2</v>
      </c>
      <c r="C5" s="82" t="s">
        <v>3</v>
      </c>
      <c r="D5" s="82" t="s">
        <v>28</v>
      </c>
      <c r="E5" s="82" t="s">
        <v>29</v>
      </c>
    </row>
    <row r="6" spans="1:5" s="23" customFormat="1" ht="12" customHeight="1">
      <c r="A6" s="49">
        <v>1</v>
      </c>
      <c r="B6" s="49">
        <v>2</v>
      </c>
      <c r="C6" s="49">
        <v>3</v>
      </c>
      <c r="D6" s="49">
        <v>4</v>
      </c>
      <c r="E6" s="49">
        <v>5</v>
      </c>
    </row>
    <row r="7" spans="1:5" ht="18.75" customHeight="1">
      <c r="A7" s="106" t="s">
        <v>10</v>
      </c>
      <c r="B7" s="107">
        <v>851</v>
      </c>
      <c r="C7" s="105">
        <v>85154</v>
      </c>
      <c r="D7" s="94" t="s">
        <v>271</v>
      </c>
      <c r="E7" s="95">
        <v>160000</v>
      </c>
    </row>
    <row r="8" spans="1:5" ht="18" customHeight="1">
      <c r="A8" s="97" t="s">
        <v>11</v>
      </c>
      <c r="B8" s="98">
        <v>926</v>
      </c>
      <c r="C8" s="98">
        <v>92605</v>
      </c>
      <c r="D8" s="97" t="s">
        <v>140</v>
      </c>
      <c r="E8" s="210">
        <v>160000</v>
      </c>
    </row>
    <row r="9" spans="1:5" ht="17.25" customHeight="1">
      <c r="A9" s="1016" t="s">
        <v>154</v>
      </c>
      <c r="B9" s="1017"/>
      <c r="C9" s="1018"/>
      <c r="D9" s="96"/>
      <c r="E9" s="99">
        <f>SUM(E7+E8)</f>
        <v>320000</v>
      </c>
    </row>
    <row r="10" spans="1:5" ht="15.75">
      <c r="A10" s="48"/>
      <c r="B10" s="48"/>
      <c r="C10" s="48"/>
      <c r="D10" s="48"/>
      <c r="E10" s="48"/>
    </row>
  </sheetData>
  <sheetProtection/>
  <mergeCells count="2">
    <mergeCell ref="A2:E2"/>
    <mergeCell ref="A9:C9"/>
  </mergeCells>
  <printOptions horizontalCentered="1"/>
  <pageMargins left="0.3937007874015748" right="0.3937007874015748" top="1.67" bottom="0.984251968503937" header="0.5118110236220472" footer="0.5118110236220472"/>
  <pageSetup horizontalDpi="300" verticalDpi="300" orientation="portrait" paperSize="9" scale="95" r:id="rId1"/>
  <headerFooter alignWithMargins="0">
    <oddHeader xml:space="preserve">&amp;R&amp;9Załącznik nr 9
do uchwały nr I/2/2010 Rady Miejskiej Ząbkowic Sląskich z dnia 20 stycznia 2010 roku
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Kur_Boz</cp:lastModifiedBy>
  <cp:lastPrinted>2010-01-25T12:26:55Z</cp:lastPrinted>
  <dcterms:created xsi:type="dcterms:W3CDTF">1998-12-09T13:02:10Z</dcterms:created>
  <dcterms:modified xsi:type="dcterms:W3CDTF">2010-01-25T12:29:51Z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